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disk.med.tohoku.ac.jp\share\臨床試験推進センター事務室\50 治験（※研究推進係へ移動）（※0625研究推進係より移動）\規定等改正関係\算定要領\R7.xx.xx（製販後調査料金値上げ・各部門単価値上げ）\"/>
    </mc:Choice>
  </mc:AlternateContent>
  <xr:revisionPtr revIDLastSave="0" documentId="13_ncr:1_{F55702B6-E93F-4EB7-AC23-126A91CBAF75}" xr6:coauthVersionLast="47" xr6:coauthVersionMax="47" xr10:uidLastSave="{00000000-0000-0000-0000-000000000000}"/>
  <bookViews>
    <workbookView xWindow="-120" yWindow="-120" windowWidth="29040" windowHeight="15720" tabRatio="905" activeTab="10" xr2:uid="{00000000-000D-0000-FFFF-FFFF00000000}"/>
  </bookViews>
  <sheets>
    <sheet name="算出表（医薬品・再生医療等製品）" sheetId="7" r:id="rId1"/>
    <sheet name="算出表(外部CRC)（医薬品・再生医療等製品）" sheetId="12" r:id="rId2"/>
    <sheet name="算出表（製版後臨床）" sheetId="23" r:id="rId3"/>
    <sheet name="算出表(外部CRC)（製版後臨床）" sheetId="22" r:id="rId4"/>
    <sheet name="支払計画書（医薬品・再生医療・製版後臨床）" sheetId="11" r:id="rId5"/>
    <sheet name="症例確認表（医薬品・再生医療・製版後臨床）" sheetId="20" r:id="rId6"/>
    <sheet name="算出表（医療機器）" sheetId="15" r:id="rId7"/>
    <sheet name="算出表(外部CRC)（医療機器）" sheetId="16" r:id="rId8"/>
    <sheet name="支払計画書（医療機器）" sheetId="17" r:id="rId9"/>
    <sheet name="症例確認表（医療機器）" sheetId="21" r:id="rId10"/>
    <sheet name="算出表（体外診断）" sheetId="18" r:id="rId11"/>
    <sheet name="支払計画書（体外診断）" sheetId="19" r:id="rId12"/>
  </sheets>
  <definedNames>
    <definedName name="_xlnm.Print_Area" localSheetId="0">'算出表（医薬品・再生医療等製品）'!$A$1:$AA$100</definedName>
    <definedName name="_xlnm.Print_Area" localSheetId="6">'算出表（医療機器）'!$A$1:$AA$100</definedName>
    <definedName name="_xlnm.Print_Area" localSheetId="1">'算出表(外部CRC)（医薬品・再生医療等製品）'!$A$1:$AA$100</definedName>
    <definedName name="_xlnm.Print_Area" localSheetId="7">'算出表(外部CRC)（医療機器）'!$A$1:$AA$100</definedName>
    <definedName name="_xlnm.Print_Area" localSheetId="3">'算出表(外部CRC)（製版後臨床）'!$A$1:$AA$100</definedName>
    <definedName name="_xlnm.Print_Area" localSheetId="2">'算出表（製版後臨床）'!$A$1:$AA$100</definedName>
    <definedName name="_xlnm.Print_Area" localSheetId="4">'支払計画書（医薬品・再生医療・製版後臨床）'!$A$1:$AA$51</definedName>
    <definedName name="_xlnm.Print_Area" localSheetId="8">'支払計画書（医療機器）'!$A$1:$AA$51</definedName>
    <definedName name="_xlnm.Print_Area" localSheetId="11">'支払計画書（体外診断）'!$A$1:$AA$18</definedName>
    <definedName name="_xlnm.Print_Area" localSheetId="5">'症例確認表（医薬品・再生医療・製版後臨床）'!$A$1:$AF$44</definedName>
    <definedName name="_xlnm.Print_Area" localSheetId="9">'症例確認表（医療機器）'!$A$1:$AF$44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 i="18" l="1"/>
  <c r="J14" i="18"/>
  <c r="J92" i="16"/>
  <c r="J69" i="16"/>
  <c r="J60" i="16"/>
  <c r="J47" i="16"/>
  <c r="J38" i="16"/>
  <c r="J22" i="16"/>
  <c r="J13" i="16"/>
  <c r="J69" i="15"/>
  <c r="J60" i="15"/>
  <c r="J47" i="15"/>
  <c r="J38" i="15"/>
  <c r="J22" i="15"/>
  <c r="J13" i="15"/>
  <c r="J92" i="15"/>
  <c r="J92" i="22"/>
  <c r="J69" i="22"/>
  <c r="J47" i="22"/>
  <c r="J22" i="22"/>
  <c r="J13" i="22"/>
  <c r="J15" i="22" s="1"/>
  <c r="J92" i="23"/>
  <c r="J93" i="23" s="1"/>
  <c r="J69" i="23"/>
  <c r="J47" i="23"/>
  <c r="J22" i="23"/>
  <c r="J23" i="23" s="1"/>
  <c r="J13" i="23"/>
  <c r="J92" i="12"/>
  <c r="J93" i="12" s="1"/>
  <c r="J69" i="12"/>
  <c r="P45" i="12"/>
  <c r="P46" i="12"/>
  <c r="J22" i="12"/>
  <c r="J13" i="12"/>
  <c r="J92" i="7"/>
  <c r="J69" i="7"/>
  <c r="J47" i="7"/>
  <c r="P33" i="7"/>
  <c r="J22" i="7"/>
  <c r="J13" i="7"/>
  <c r="J93" i="22"/>
  <c r="P55" i="15"/>
  <c r="P45" i="7"/>
  <c r="P46" i="7"/>
  <c r="V49" i="17"/>
  <c r="V49" i="11"/>
  <c r="J33" i="16"/>
  <c r="J67" i="22"/>
  <c r="M67" i="22" s="1"/>
  <c r="J57" i="22"/>
  <c r="M57" i="22" s="1"/>
  <c r="J58" i="22"/>
  <c r="M58" i="22" s="1"/>
  <c r="J59" i="22"/>
  <c r="M59" i="22" s="1"/>
  <c r="J56" i="22"/>
  <c r="M56" i="22" s="1"/>
  <c r="J54" i="22"/>
  <c r="M54" i="22" s="1"/>
  <c r="J35" i="22"/>
  <c r="M35" i="22" s="1"/>
  <c r="J36" i="22"/>
  <c r="M36" i="22" s="1"/>
  <c r="J37" i="22"/>
  <c r="M37" i="22" s="1"/>
  <c r="J34" i="22"/>
  <c r="M34" i="22" s="1"/>
  <c r="J33" i="22"/>
  <c r="M33" i="22" s="1"/>
  <c r="J32" i="22"/>
  <c r="M32" i="22" s="1"/>
  <c r="J67" i="23"/>
  <c r="J56" i="23"/>
  <c r="M56" i="23" s="1"/>
  <c r="J57" i="23"/>
  <c r="M57" i="23" s="1"/>
  <c r="J58" i="23"/>
  <c r="M58" i="23" s="1"/>
  <c r="J59" i="23"/>
  <c r="M59" i="23" s="1"/>
  <c r="J54" i="23"/>
  <c r="M54" i="23" s="1"/>
  <c r="J34" i="23"/>
  <c r="M34" i="23" s="1"/>
  <c r="J35" i="23"/>
  <c r="M35" i="23" s="1"/>
  <c r="J36" i="23"/>
  <c r="M36" i="23" s="1"/>
  <c r="J37" i="23"/>
  <c r="M37" i="23" s="1"/>
  <c r="J32" i="23"/>
  <c r="P68" i="23"/>
  <c r="M67" i="23"/>
  <c r="P55" i="23"/>
  <c r="J55" i="23" s="1"/>
  <c r="P46" i="23"/>
  <c r="P45" i="23"/>
  <c r="J45" i="23" s="1"/>
  <c r="P33" i="23"/>
  <c r="M21" i="23"/>
  <c r="M14" i="23"/>
  <c r="M13" i="23"/>
  <c r="M12" i="23"/>
  <c r="M11" i="23"/>
  <c r="M10" i="23"/>
  <c r="P68" i="22"/>
  <c r="J68" i="22" s="1"/>
  <c r="P55" i="22"/>
  <c r="J55" i="22" s="1"/>
  <c r="M55" i="22" s="1"/>
  <c r="P46" i="22"/>
  <c r="J46" i="22" s="1"/>
  <c r="M46" i="22" s="1"/>
  <c r="P45" i="22"/>
  <c r="J45" i="22" s="1"/>
  <c r="J23" i="22"/>
  <c r="J24" i="22" s="1"/>
  <c r="M24" i="22" s="1"/>
  <c r="M21" i="22"/>
  <c r="M14" i="22"/>
  <c r="M12" i="22"/>
  <c r="M11" i="22"/>
  <c r="M10" i="22"/>
  <c r="J60" i="22" l="1"/>
  <c r="J38" i="22"/>
  <c r="M38" i="22" s="1"/>
  <c r="M39" i="22" s="1"/>
  <c r="J60" i="23"/>
  <c r="M60" i="23" s="1"/>
  <c r="J38" i="23"/>
  <c r="J94" i="23"/>
  <c r="J95" i="23" s="1"/>
  <c r="J94" i="22"/>
  <c r="J95" i="22" s="1"/>
  <c r="J94" i="12"/>
  <c r="J95" i="12" s="1"/>
  <c r="M13" i="22"/>
  <c r="M15" i="22" s="1"/>
  <c r="M22" i="22"/>
  <c r="J93" i="16"/>
  <c r="J93" i="15"/>
  <c r="M23" i="22"/>
  <c r="M25" i="22" s="1"/>
  <c r="P77" i="22" s="1"/>
  <c r="M55" i="23"/>
  <c r="J33" i="23"/>
  <c r="J46" i="23"/>
  <c r="M46" i="23" s="1"/>
  <c r="J68" i="23"/>
  <c r="M68" i="23" s="1"/>
  <c r="J15" i="23"/>
  <c r="J16" i="23" s="1"/>
  <c r="M16" i="23" s="1"/>
  <c r="J93" i="7"/>
  <c r="J24" i="23"/>
  <c r="M24" i="23" s="1"/>
  <c r="M15" i="23"/>
  <c r="M45" i="23"/>
  <c r="M22" i="23"/>
  <c r="M23" i="23" s="1"/>
  <c r="M25" i="23" s="1"/>
  <c r="P77" i="23" s="1"/>
  <c r="M32" i="23"/>
  <c r="M45" i="22"/>
  <c r="M47" i="22"/>
  <c r="M68" i="22"/>
  <c r="M69" i="22"/>
  <c r="J16" i="22"/>
  <c r="M16" i="22" s="1"/>
  <c r="M60" i="22"/>
  <c r="M61" i="22" s="1"/>
  <c r="J25" i="22"/>
  <c r="J77" i="22" s="1"/>
  <c r="C21" i="21"/>
  <c r="C18" i="21"/>
  <c r="C19" i="21"/>
  <c r="C20" i="21"/>
  <c r="C17" i="21"/>
  <c r="C16" i="21"/>
  <c r="C21" i="20"/>
  <c r="C20" i="20"/>
  <c r="C19" i="20"/>
  <c r="C18" i="20"/>
  <c r="C17" i="20"/>
  <c r="C16" i="20"/>
  <c r="AF53" i="21"/>
  <c r="AE53" i="21"/>
  <c r="AD53" i="21"/>
  <c r="AC53" i="21"/>
  <c r="AB53" i="21"/>
  <c r="AF52" i="21"/>
  <c r="AE52" i="21"/>
  <c r="AD52" i="21"/>
  <c r="AC52" i="21"/>
  <c r="AB52" i="21"/>
  <c r="AF51" i="21"/>
  <c r="AE51" i="21"/>
  <c r="AD51" i="21"/>
  <c r="AC51" i="21"/>
  <c r="AF50" i="21"/>
  <c r="AE50" i="21"/>
  <c r="AD50" i="21"/>
  <c r="AC50" i="21"/>
  <c r="AF49" i="21"/>
  <c r="AE49" i="21"/>
  <c r="AD49" i="21"/>
  <c r="AF48" i="21"/>
  <c r="AE48" i="21"/>
  <c r="AF47" i="21"/>
  <c r="AE47" i="21"/>
  <c r="AF46" i="21"/>
  <c r="AE45" i="21"/>
  <c r="AD45" i="21"/>
  <c r="AC45" i="21"/>
  <c r="AB45" i="21"/>
  <c r="M26" i="21"/>
  <c r="AF53" i="20"/>
  <c r="AE53" i="20"/>
  <c r="AD53" i="20"/>
  <c r="AC53" i="20"/>
  <c r="AB53" i="20"/>
  <c r="AF52" i="20"/>
  <c r="AE52" i="20"/>
  <c r="AD52" i="20"/>
  <c r="AC52" i="20"/>
  <c r="AB52" i="20"/>
  <c r="AF51" i="20"/>
  <c r="AE51" i="20"/>
  <c r="AD51" i="20"/>
  <c r="AC51" i="20"/>
  <c r="AF50" i="20"/>
  <c r="AE50" i="20"/>
  <c r="AD50" i="20"/>
  <c r="AC50" i="20"/>
  <c r="AF49" i="20"/>
  <c r="AE49" i="20"/>
  <c r="AD49" i="20"/>
  <c r="AF48" i="20"/>
  <c r="AE48" i="20"/>
  <c r="AF47" i="20"/>
  <c r="AE47" i="20"/>
  <c r="AF46" i="20"/>
  <c r="AE45" i="20"/>
  <c r="AD45" i="20"/>
  <c r="AC45" i="20"/>
  <c r="AB45" i="20"/>
  <c r="M26" i="20"/>
  <c r="M22" i="16"/>
  <c r="J15" i="16"/>
  <c r="M23" i="18"/>
  <c r="M22" i="18"/>
  <c r="M15" i="18"/>
  <c r="M14" i="18"/>
  <c r="M13" i="18"/>
  <c r="M12" i="18"/>
  <c r="J12" i="18"/>
  <c r="M11" i="18"/>
  <c r="J11" i="18"/>
  <c r="M10" i="18"/>
  <c r="M16" i="18" s="1"/>
  <c r="M22" i="15"/>
  <c r="J15" i="15"/>
  <c r="P68" i="16"/>
  <c r="J68" i="16" s="1"/>
  <c r="M68" i="16" s="1"/>
  <c r="M67" i="16"/>
  <c r="J67" i="16"/>
  <c r="J59" i="16"/>
  <c r="M59" i="16" s="1"/>
  <c r="J58" i="16"/>
  <c r="M58" i="16" s="1"/>
  <c r="J57" i="16"/>
  <c r="M57" i="16" s="1"/>
  <c r="M56" i="16"/>
  <c r="J56" i="16"/>
  <c r="P55" i="16"/>
  <c r="J55" i="16" s="1"/>
  <c r="M55" i="16" s="1"/>
  <c r="J54" i="16"/>
  <c r="P46" i="16"/>
  <c r="J46" i="16" s="1"/>
  <c r="M46" i="16" s="1"/>
  <c r="P45" i="16"/>
  <c r="J45" i="16" s="1"/>
  <c r="J37" i="16"/>
  <c r="M37" i="16" s="1"/>
  <c r="J36" i="16"/>
  <c r="M36" i="16" s="1"/>
  <c r="J35" i="16"/>
  <c r="M35" i="16" s="1"/>
  <c r="J34" i="16"/>
  <c r="M33" i="16"/>
  <c r="J32" i="16"/>
  <c r="J23" i="16"/>
  <c r="M21" i="16"/>
  <c r="M14" i="16"/>
  <c r="M12" i="16"/>
  <c r="M11" i="16"/>
  <c r="M10" i="16"/>
  <c r="P68" i="15"/>
  <c r="J68" i="15" s="1"/>
  <c r="M68" i="15" s="1"/>
  <c r="J67" i="15"/>
  <c r="J59" i="15"/>
  <c r="M59" i="15" s="1"/>
  <c r="J58" i="15"/>
  <c r="M58" i="15" s="1"/>
  <c r="J57" i="15"/>
  <c r="M57" i="15" s="1"/>
  <c r="J56" i="15"/>
  <c r="J55" i="15"/>
  <c r="M55" i="15" s="1"/>
  <c r="J54" i="15"/>
  <c r="P46" i="15"/>
  <c r="J46" i="15" s="1"/>
  <c r="M46" i="15" s="1"/>
  <c r="P45" i="15"/>
  <c r="J45" i="15" s="1"/>
  <c r="M45" i="15" s="1"/>
  <c r="J37" i="15"/>
  <c r="M37" i="15" s="1"/>
  <c r="J36" i="15"/>
  <c r="M36" i="15" s="1"/>
  <c r="J35" i="15"/>
  <c r="M35" i="15" s="1"/>
  <c r="J34" i="15"/>
  <c r="P33" i="15"/>
  <c r="J33" i="15" s="1"/>
  <c r="M33" i="15" s="1"/>
  <c r="J32" i="15"/>
  <c r="M32" i="15" s="1"/>
  <c r="M21" i="15"/>
  <c r="M14" i="15"/>
  <c r="M12" i="15"/>
  <c r="M11" i="15"/>
  <c r="M10" i="15"/>
  <c r="M34" i="16" l="1"/>
  <c r="M38" i="16"/>
  <c r="M39" i="16" s="1"/>
  <c r="M56" i="15"/>
  <c r="M34" i="15"/>
  <c r="M38" i="15"/>
  <c r="M39" i="15" s="1"/>
  <c r="M38" i="23"/>
  <c r="M39" i="23" s="1"/>
  <c r="M24" i="18"/>
  <c r="J16" i="18"/>
  <c r="J61" i="23"/>
  <c r="J62" i="23" s="1"/>
  <c r="M62" i="23" s="1"/>
  <c r="M61" i="23"/>
  <c r="M60" i="16"/>
  <c r="M45" i="16"/>
  <c r="M47" i="16"/>
  <c r="M32" i="16"/>
  <c r="M54" i="16"/>
  <c r="M60" i="15"/>
  <c r="M67" i="15"/>
  <c r="M69" i="15"/>
  <c r="M17" i="22"/>
  <c r="P75" i="22" s="1"/>
  <c r="M70" i="22"/>
  <c r="M69" i="23"/>
  <c r="M70" i="23" s="1"/>
  <c r="J25" i="23"/>
  <c r="J77" i="23" s="1"/>
  <c r="V77" i="23" s="1"/>
  <c r="M33" i="23"/>
  <c r="J94" i="16"/>
  <c r="M47" i="15"/>
  <c r="M48" i="15" s="1"/>
  <c r="M54" i="15"/>
  <c r="J94" i="15"/>
  <c r="V77" i="22"/>
  <c r="J70" i="22"/>
  <c r="J71" i="22" s="1"/>
  <c r="M71" i="22" s="1"/>
  <c r="M47" i="23"/>
  <c r="M48" i="23" s="1"/>
  <c r="M17" i="23"/>
  <c r="P75" i="23" s="1"/>
  <c r="J17" i="23"/>
  <c r="J75" i="23" s="1"/>
  <c r="J94" i="7"/>
  <c r="M48" i="22"/>
  <c r="J48" i="22"/>
  <c r="J49" i="22" s="1"/>
  <c r="M49" i="22" s="1"/>
  <c r="J39" i="23"/>
  <c r="J40" i="23" s="1"/>
  <c r="M40" i="23" s="1"/>
  <c r="J17" i="22"/>
  <c r="J75" i="22" s="1"/>
  <c r="V75" i="22" s="1"/>
  <c r="J61" i="22"/>
  <c r="J39" i="22"/>
  <c r="M23" i="16"/>
  <c r="M13" i="16"/>
  <c r="M15" i="16" s="1"/>
  <c r="J17" i="18"/>
  <c r="M17" i="18" s="1"/>
  <c r="M18" i="18" s="1"/>
  <c r="O29" i="18" s="1"/>
  <c r="J24" i="18"/>
  <c r="J23" i="15"/>
  <c r="M23" i="15"/>
  <c r="M13" i="15"/>
  <c r="M15" i="15" s="1"/>
  <c r="J24" i="16"/>
  <c r="M24" i="16" s="1"/>
  <c r="J16" i="16"/>
  <c r="M16" i="16" s="1"/>
  <c r="M69" i="16"/>
  <c r="M70" i="16" s="1"/>
  <c r="J24" i="15"/>
  <c r="M24" i="15" s="1"/>
  <c r="J16" i="15"/>
  <c r="M16" i="15" s="1"/>
  <c r="M25" i="16" l="1"/>
  <c r="P77" i="16" s="1"/>
  <c r="M63" i="23"/>
  <c r="P82" i="23" s="1"/>
  <c r="J95" i="16"/>
  <c r="M48" i="16"/>
  <c r="M61" i="16"/>
  <c r="M17" i="16"/>
  <c r="P75" i="16" s="1"/>
  <c r="M17" i="15"/>
  <c r="P75" i="15" s="1"/>
  <c r="M70" i="15"/>
  <c r="M72" i="22"/>
  <c r="P84" i="22" s="1"/>
  <c r="J63" i="23"/>
  <c r="J82" i="23" s="1"/>
  <c r="V82" i="23" s="1"/>
  <c r="J48" i="23"/>
  <c r="J49" i="23" s="1"/>
  <c r="M49" i="23" s="1"/>
  <c r="M50" i="23" s="1"/>
  <c r="J70" i="23"/>
  <c r="J71" i="23" s="1"/>
  <c r="M71" i="23" s="1"/>
  <c r="M72" i="23" s="1"/>
  <c r="P84" i="23" s="1"/>
  <c r="M61" i="15"/>
  <c r="J95" i="15"/>
  <c r="M50" i="22"/>
  <c r="V75" i="23"/>
  <c r="M41" i="23"/>
  <c r="J95" i="7"/>
  <c r="J41" i="23"/>
  <c r="J40" i="22"/>
  <c r="M40" i="22" s="1"/>
  <c r="M41" i="22" s="1"/>
  <c r="P79" i="22" s="1"/>
  <c r="J50" i="22"/>
  <c r="J72" i="22"/>
  <c r="J84" i="22" s="1"/>
  <c r="J62" i="22"/>
  <c r="M62" i="22" s="1"/>
  <c r="M63" i="22" s="1"/>
  <c r="P82" i="22" s="1"/>
  <c r="J25" i="18"/>
  <c r="M25" i="18" s="1"/>
  <c r="M26" i="18" s="1"/>
  <c r="O31" i="18" s="1"/>
  <c r="J18" i="18"/>
  <c r="I29" i="18" s="1"/>
  <c r="U29" i="18" s="1"/>
  <c r="V11" i="19" s="1"/>
  <c r="M25" i="15"/>
  <c r="P77" i="15" s="1"/>
  <c r="J17" i="16"/>
  <c r="J75" i="16" s="1"/>
  <c r="J70" i="16"/>
  <c r="J48" i="16"/>
  <c r="J61" i="16"/>
  <c r="J39" i="16"/>
  <c r="J25" i="16"/>
  <c r="J77" i="16" s="1"/>
  <c r="V77" i="16" s="1"/>
  <c r="J17" i="15"/>
  <c r="J75" i="15" s="1"/>
  <c r="J70" i="15"/>
  <c r="J48" i="15"/>
  <c r="J61" i="15"/>
  <c r="J39" i="15"/>
  <c r="J25" i="15"/>
  <c r="J77" i="15" s="1"/>
  <c r="V77" i="15" s="1"/>
  <c r="V16" i="17" s="1"/>
  <c r="V75" i="15" l="1"/>
  <c r="V11" i="17" s="1"/>
  <c r="V75" i="16"/>
  <c r="V84" i="22"/>
  <c r="P79" i="23"/>
  <c r="J50" i="23"/>
  <c r="J72" i="23"/>
  <c r="J84" i="23" s="1"/>
  <c r="V84" i="23" s="1"/>
  <c r="J63" i="22"/>
  <c r="J82" i="22" s="1"/>
  <c r="V82" i="22" s="1"/>
  <c r="J41" i="22"/>
  <c r="J79" i="22" s="1"/>
  <c r="V79" i="22" s="1"/>
  <c r="J79" i="23"/>
  <c r="J26" i="18"/>
  <c r="I31" i="18" s="1"/>
  <c r="U31" i="18" s="1"/>
  <c r="V16" i="19" s="1"/>
  <c r="J62" i="16"/>
  <c r="M62" i="16" s="1"/>
  <c r="M63" i="16" s="1"/>
  <c r="P82" i="16" s="1"/>
  <c r="J71" i="16"/>
  <c r="J40" i="16"/>
  <c r="M40" i="16" s="1"/>
  <c r="M41" i="16" s="1"/>
  <c r="J49" i="16"/>
  <c r="J62" i="15"/>
  <c r="M62" i="15" s="1"/>
  <c r="M63" i="15" s="1"/>
  <c r="P82" i="15" s="1"/>
  <c r="J71" i="15"/>
  <c r="J40" i="15"/>
  <c r="M40" i="15" s="1"/>
  <c r="M41" i="15" s="1"/>
  <c r="J49" i="15"/>
  <c r="V79" i="23" l="1"/>
  <c r="M49" i="16"/>
  <c r="M71" i="16"/>
  <c r="J50" i="16"/>
  <c r="J41" i="16"/>
  <c r="J72" i="16"/>
  <c r="J84" i="16" s="1"/>
  <c r="J63" i="16"/>
  <c r="J82" i="16" s="1"/>
  <c r="M49" i="15"/>
  <c r="M71" i="15"/>
  <c r="J50" i="15"/>
  <c r="J41" i="15"/>
  <c r="J72" i="15"/>
  <c r="J84" i="15" s="1"/>
  <c r="J63" i="15"/>
  <c r="J82" i="15" s="1"/>
  <c r="J79" i="16" l="1"/>
  <c r="J79" i="15"/>
  <c r="M72" i="16"/>
  <c r="P84" i="16" s="1"/>
  <c r="V84" i="16" s="1"/>
  <c r="M50" i="16"/>
  <c r="P79" i="16" s="1"/>
  <c r="V82" i="16"/>
  <c r="M72" i="15"/>
  <c r="P84" i="15" s="1"/>
  <c r="V84" i="15" s="1"/>
  <c r="V43" i="17" s="1"/>
  <c r="M50" i="15"/>
  <c r="P79" i="15" s="1"/>
  <c r="V82" i="15"/>
  <c r="V35" i="17" s="1"/>
  <c r="V79" i="16" l="1"/>
  <c r="V79" i="15"/>
  <c r="V26" i="17" s="1"/>
  <c r="S15" i="21"/>
  <c r="AF45" i="21" s="1"/>
  <c r="AF26" i="21" s="1"/>
  <c r="V23" i="17"/>
  <c r="S18" i="21" s="1"/>
  <c r="AC48" i="21" s="1"/>
  <c r="P68" i="12"/>
  <c r="J68" i="12" s="1"/>
  <c r="M68" i="12" s="1"/>
  <c r="J67" i="12"/>
  <c r="M67" i="12" s="1"/>
  <c r="J59" i="12"/>
  <c r="M59" i="12" s="1"/>
  <c r="J58" i="12"/>
  <c r="M58" i="12" s="1"/>
  <c r="J57" i="12"/>
  <c r="M57" i="12" s="1"/>
  <c r="J56" i="12"/>
  <c r="P55" i="12"/>
  <c r="J55" i="12" s="1"/>
  <c r="M55" i="12" s="1"/>
  <c r="J54" i="12"/>
  <c r="M54" i="12" s="1"/>
  <c r="J46" i="12"/>
  <c r="M46" i="12" s="1"/>
  <c r="J45" i="12"/>
  <c r="J37" i="12"/>
  <c r="M37" i="12" s="1"/>
  <c r="J36" i="12"/>
  <c r="M36" i="12" s="1"/>
  <c r="J35" i="12"/>
  <c r="M35" i="12" s="1"/>
  <c r="J34" i="12"/>
  <c r="P33" i="12"/>
  <c r="J33" i="12" s="1"/>
  <c r="M33" i="12" s="1"/>
  <c r="J32" i="12"/>
  <c r="M32" i="12" s="1"/>
  <c r="J23" i="12"/>
  <c r="M21" i="12"/>
  <c r="M14" i="12"/>
  <c r="J15" i="12"/>
  <c r="M12" i="12"/>
  <c r="M11" i="12"/>
  <c r="M10" i="12"/>
  <c r="P68" i="7"/>
  <c r="J68" i="7" s="1"/>
  <c r="M68" i="7" s="1"/>
  <c r="J67" i="7"/>
  <c r="J59" i="7"/>
  <c r="M59" i="7" s="1"/>
  <c r="J58" i="7"/>
  <c r="M58" i="7" s="1"/>
  <c r="J57" i="7"/>
  <c r="M57" i="7" s="1"/>
  <c r="J56" i="7"/>
  <c r="P55" i="7"/>
  <c r="J55" i="7" s="1"/>
  <c r="M55" i="7" s="1"/>
  <c r="J54" i="7"/>
  <c r="J46" i="7"/>
  <c r="M46" i="7" s="1"/>
  <c r="J45" i="7"/>
  <c r="J37" i="7"/>
  <c r="M37" i="7" s="1"/>
  <c r="J36" i="7"/>
  <c r="M36" i="7" s="1"/>
  <c r="J35" i="7"/>
  <c r="M35" i="7" s="1"/>
  <c r="J34" i="7"/>
  <c r="J33" i="7"/>
  <c r="M33" i="7" s="1"/>
  <c r="J32" i="7"/>
  <c r="M22" i="7"/>
  <c r="M21" i="7"/>
  <c r="M14" i="7"/>
  <c r="J15" i="7"/>
  <c r="M12" i="7"/>
  <c r="M11" i="7"/>
  <c r="M10" i="7"/>
  <c r="M56" i="12" l="1"/>
  <c r="J60" i="12"/>
  <c r="M60" i="12" s="1"/>
  <c r="M61" i="12" s="1"/>
  <c r="M34" i="12"/>
  <c r="J38" i="12"/>
  <c r="M38" i="12" s="1"/>
  <c r="M39" i="12" s="1"/>
  <c r="M56" i="7"/>
  <c r="J60" i="7"/>
  <c r="M60" i="7" s="1"/>
  <c r="M34" i="7"/>
  <c r="J38" i="7"/>
  <c r="M38" i="7" s="1"/>
  <c r="V24" i="17"/>
  <c r="S19" i="21" s="1"/>
  <c r="AB49" i="21" s="1"/>
  <c r="V25" i="17"/>
  <c r="M45" i="12"/>
  <c r="J47" i="12"/>
  <c r="M47" i="12" s="1"/>
  <c r="M48" i="12" s="1"/>
  <c r="AD48" i="21"/>
  <c r="S20" i="21"/>
  <c r="AB50" i="21" s="1"/>
  <c r="V22" i="17"/>
  <c r="S17" i="21" s="1"/>
  <c r="AC47" i="21" s="1"/>
  <c r="M22" i="12"/>
  <c r="M23" i="12" s="1"/>
  <c r="M45" i="7"/>
  <c r="M47" i="7"/>
  <c r="M54" i="7"/>
  <c r="M67" i="7"/>
  <c r="M69" i="7"/>
  <c r="M32" i="7"/>
  <c r="AB48" i="21"/>
  <c r="M13" i="12"/>
  <c r="M15" i="12" s="1"/>
  <c r="J24" i="12"/>
  <c r="M24" i="12" s="1"/>
  <c r="J16" i="12"/>
  <c r="M16" i="12" s="1"/>
  <c r="M69" i="12"/>
  <c r="M70" i="12" s="1"/>
  <c r="J16" i="7"/>
  <c r="M16" i="7" s="1"/>
  <c r="M23" i="7"/>
  <c r="J23" i="7"/>
  <c r="M13" i="7"/>
  <c r="M15" i="7" s="1"/>
  <c r="AC49" i="21" l="1"/>
  <c r="V21" i="17"/>
  <c r="S16" i="21" s="1"/>
  <c r="AE46" i="21" s="1"/>
  <c r="AE26" i="21" s="1"/>
  <c r="AB47" i="21"/>
  <c r="AD47" i="21"/>
  <c r="M25" i="12"/>
  <c r="P77" i="12" s="1"/>
  <c r="M17" i="12"/>
  <c r="M70" i="7"/>
  <c r="M61" i="7"/>
  <c r="M48" i="7"/>
  <c r="M39" i="7"/>
  <c r="P75" i="12"/>
  <c r="J17" i="12"/>
  <c r="J75" i="12" s="1"/>
  <c r="J70" i="12"/>
  <c r="J48" i="12"/>
  <c r="J61" i="12"/>
  <c r="J39" i="12"/>
  <c r="J25" i="12"/>
  <c r="J77" i="12" s="1"/>
  <c r="M17" i="7"/>
  <c r="P75" i="7" s="1"/>
  <c r="J17" i="7"/>
  <c r="J75" i="7" s="1"/>
  <c r="J70" i="7"/>
  <c r="J61" i="7"/>
  <c r="J48" i="7"/>
  <c r="J39" i="7"/>
  <c r="J24" i="7"/>
  <c r="M24" i="7" s="1"/>
  <c r="M25" i="7" s="1"/>
  <c r="P77" i="7" s="1"/>
  <c r="AD46" i="21" l="1"/>
  <c r="AD26" i="21" s="1"/>
  <c r="AC46" i="21"/>
  <c r="AC26" i="21" s="1"/>
  <c r="AB46" i="21"/>
  <c r="V77" i="12"/>
  <c r="V75" i="12"/>
  <c r="J62" i="12"/>
  <c r="M62" i="12" s="1"/>
  <c r="M63" i="12" s="1"/>
  <c r="P82" i="12" s="1"/>
  <c r="J71" i="12"/>
  <c r="J40" i="12"/>
  <c r="M40" i="12" s="1"/>
  <c r="M41" i="12" s="1"/>
  <c r="J49" i="12"/>
  <c r="J25" i="7"/>
  <c r="J77" i="7" s="1"/>
  <c r="V77" i="7" s="1"/>
  <c r="V16" i="11" s="1"/>
  <c r="J49" i="7"/>
  <c r="M49" i="7" s="1"/>
  <c r="M50" i="7" s="1"/>
  <c r="J71" i="7"/>
  <c r="M71" i="7" s="1"/>
  <c r="M72" i="7" s="1"/>
  <c r="P84" i="7" s="1"/>
  <c r="J40" i="7"/>
  <c r="M40" i="7" s="1"/>
  <c r="M41" i="7" s="1"/>
  <c r="P79" i="7" s="1"/>
  <c r="J62" i="7"/>
  <c r="M62" i="7" s="1"/>
  <c r="M63" i="7" s="1"/>
  <c r="P82" i="7" s="1"/>
  <c r="V75" i="7"/>
  <c r="V11" i="11" s="1"/>
  <c r="M49" i="12" l="1"/>
  <c r="M71" i="12"/>
  <c r="J50" i="12"/>
  <c r="J41" i="12"/>
  <c r="J72" i="12"/>
  <c r="J84" i="12" s="1"/>
  <c r="J63" i="12"/>
  <c r="J82" i="12" s="1"/>
  <c r="J63" i="7"/>
  <c r="J82" i="7" s="1"/>
  <c r="J41" i="7"/>
  <c r="J72" i="7"/>
  <c r="J84" i="7" s="1"/>
  <c r="V84" i="7" s="1"/>
  <c r="V43" i="11" s="1"/>
  <c r="J50" i="7"/>
  <c r="V82" i="7"/>
  <c r="V35" i="11" s="1"/>
  <c r="J79" i="12" l="1"/>
  <c r="J79" i="7"/>
  <c r="V79" i="7" s="1"/>
  <c r="V26" i="11" s="1"/>
  <c r="S21" i="20"/>
  <c r="AB51" i="20" s="1"/>
  <c r="S21" i="21"/>
  <c r="AB51" i="21" s="1"/>
  <c r="AB26" i="21" s="1"/>
  <c r="M28" i="21" s="1"/>
  <c r="M72" i="12"/>
  <c r="P84" i="12" s="1"/>
  <c r="V84" i="12" s="1"/>
  <c r="M50" i="12"/>
  <c r="P79" i="12" s="1"/>
  <c r="V82" i="12"/>
  <c r="S15" i="20"/>
  <c r="AF45" i="20" s="1"/>
  <c r="AF26" i="20" s="1"/>
  <c r="V22" i="11" l="1"/>
  <c r="S17" i="20" s="1"/>
  <c r="AD47" i="20" s="1"/>
  <c r="V25" i="11"/>
  <c r="S20" i="20" s="1"/>
  <c r="AB50" i="20" s="1"/>
  <c r="V23" i="11"/>
  <c r="S18" i="20" s="1"/>
  <c r="AD48" i="20" s="1"/>
  <c r="V24" i="11"/>
  <c r="S19" i="20" s="1"/>
  <c r="AC49" i="20" s="1"/>
  <c r="V79" i="12"/>
  <c r="AC47" i="20"/>
  <c r="AB47" i="20" l="1"/>
  <c r="AC48" i="20"/>
  <c r="AB48" i="20"/>
  <c r="V21" i="11"/>
  <c r="S16" i="20" s="1"/>
  <c r="AC46" i="20" s="1"/>
  <c r="AC26" i="20" s="1"/>
  <c r="AB49" i="20"/>
  <c r="AE46" i="20" l="1"/>
  <c r="AE26" i="20" s="1"/>
  <c r="AD46" i="20"/>
  <c r="AD26" i="20" s="1"/>
  <c r="AB46" i="20"/>
  <c r="AB26" i="20" s="1"/>
  <c r="M28" i="20" l="1"/>
</calcChain>
</file>

<file path=xl/sharedStrings.xml><?xml version="1.0" encoding="utf-8"?>
<sst xmlns="http://schemas.openxmlformats.org/spreadsheetml/2006/main" count="1686" uniqueCount="235">
  <si>
    <t>区分</t>
    <rPh sb="0" eb="2">
      <t>クブン</t>
    </rPh>
    <phoneticPr fontId="2"/>
  </si>
  <si>
    <t>費目</t>
    <rPh sb="0" eb="2">
      <t>ヒモク</t>
    </rPh>
    <phoneticPr fontId="2"/>
  </si>
  <si>
    <t>金額</t>
    <rPh sb="0" eb="2">
      <t>キンガク</t>
    </rPh>
    <phoneticPr fontId="2"/>
  </si>
  <si>
    <t>算出内訳</t>
    <rPh sb="0" eb="2">
      <t>サンシュツ</t>
    </rPh>
    <rPh sb="2" eb="4">
      <t>ウチワケ</t>
    </rPh>
    <phoneticPr fontId="2"/>
  </si>
  <si>
    <t>直接経費</t>
    <rPh sb="0" eb="2">
      <t>チョクセツ</t>
    </rPh>
    <rPh sb="2" eb="4">
      <t>ケイヒ</t>
    </rPh>
    <phoneticPr fontId="2"/>
  </si>
  <si>
    <t>間接経費</t>
    <rPh sb="0" eb="2">
      <t>カンセツ</t>
    </rPh>
    <rPh sb="2" eb="4">
      <t>ケイヒ</t>
    </rPh>
    <phoneticPr fontId="2"/>
  </si>
  <si>
    <t>円</t>
    <rPh sb="0" eb="1">
      <t>エン</t>
    </rPh>
    <phoneticPr fontId="2"/>
  </si>
  <si>
    <t>週</t>
    <rPh sb="0" eb="1">
      <t>シュウ</t>
    </rPh>
    <phoneticPr fontId="2"/>
  </si>
  <si>
    <t>回</t>
    <rPh sb="0" eb="1">
      <t>カイ</t>
    </rPh>
    <phoneticPr fontId="2"/>
  </si>
  <si>
    <t>a)審査手数料</t>
    <rPh sb="2" eb="4">
      <t>シンサ</t>
    </rPh>
    <rPh sb="4" eb="7">
      <t>テスウリョウ</t>
    </rPh>
    <phoneticPr fontId="2"/>
  </si>
  <si>
    <t>b)治験開始準備費用</t>
    <rPh sb="2" eb="4">
      <t>チケン</t>
    </rPh>
    <rPh sb="4" eb="6">
      <t>カイシ</t>
    </rPh>
    <rPh sb="6" eb="8">
      <t>ジュンビ</t>
    </rPh>
    <rPh sb="8" eb="10">
      <t>ヒヨウ</t>
    </rPh>
    <phoneticPr fontId="2"/>
  </si>
  <si>
    <t>契約1件当たり</t>
    <rPh sb="0" eb="2">
      <t>ケイヤク</t>
    </rPh>
    <rPh sb="3" eb="4">
      <t>ケン</t>
    </rPh>
    <rPh sb="4" eb="5">
      <t>ア</t>
    </rPh>
    <phoneticPr fontId="2"/>
  </si>
  <si>
    <t>＜投与期間に係る経費＞</t>
    <rPh sb="1" eb="3">
      <t>トウヨ</t>
    </rPh>
    <rPh sb="3" eb="5">
      <t>キカン</t>
    </rPh>
    <rPh sb="6" eb="7">
      <t>カカ</t>
    </rPh>
    <rPh sb="8" eb="10">
      <t>ケイヒ</t>
    </rPh>
    <phoneticPr fontId="2"/>
  </si>
  <si>
    <t>投与期間</t>
    <rPh sb="0" eb="2">
      <t>トウヨ</t>
    </rPh>
    <rPh sb="2" eb="4">
      <t>キカン</t>
    </rPh>
    <phoneticPr fontId="2"/>
  </si>
  <si>
    <t>観察期間中の来院回数</t>
    <rPh sb="0" eb="2">
      <t>カンサツ</t>
    </rPh>
    <rPh sb="2" eb="4">
      <t>キカン</t>
    </rPh>
    <rPh sb="4" eb="5">
      <t>チュウ</t>
    </rPh>
    <rPh sb="6" eb="8">
      <t>ライイン</t>
    </rPh>
    <rPh sb="8" eb="10">
      <t>カイスウ</t>
    </rPh>
    <phoneticPr fontId="2"/>
  </si>
  <si>
    <t>消費税</t>
    <rPh sb="0" eb="3">
      <t>ショウヒゼイ</t>
    </rPh>
    <phoneticPr fontId="2"/>
  </si>
  <si>
    <t>１．契約単価</t>
    <rPh sb="2" eb="4">
      <t>ケイヤク</t>
    </rPh>
    <rPh sb="4" eb="6">
      <t>タンカ</t>
    </rPh>
    <phoneticPr fontId="2"/>
  </si>
  <si>
    <t>２．症例単価</t>
    <rPh sb="2" eb="4">
      <t>ショウレイ</t>
    </rPh>
    <rPh sb="4" eb="6">
      <t>タンカ</t>
    </rPh>
    <phoneticPr fontId="2"/>
  </si>
  <si>
    <t>合計</t>
    <rPh sb="0" eb="2">
      <t>ゴウケイ</t>
    </rPh>
    <phoneticPr fontId="2"/>
  </si>
  <si>
    <t>支払計画書（マイルストーン設定表）</t>
    <phoneticPr fontId="2"/>
  </si>
  <si>
    <t>１．契約単位で算出する経費（固定費）</t>
    <rPh sb="2" eb="4">
      <t>ケイヤク</t>
    </rPh>
    <rPh sb="4" eb="6">
      <t>タンイ</t>
    </rPh>
    <rPh sb="7" eb="9">
      <t>サンシュツ</t>
    </rPh>
    <rPh sb="11" eb="13">
      <t>ケイヒ</t>
    </rPh>
    <rPh sb="14" eb="16">
      <t>コテイ</t>
    </rPh>
    <rPh sb="16" eb="17">
      <t>ヒ</t>
    </rPh>
    <phoneticPr fontId="2"/>
  </si>
  <si>
    <t>２．症例単位で算出する経費（変動費）</t>
    <rPh sb="2" eb="4">
      <t>ショウレイ</t>
    </rPh>
    <rPh sb="4" eb="6">
      <t>タンイ</t>
    </rPh>
    <rPh sb="7" eb="9">
      <t>サンシュツ</t>
    </rPh>
    <rPh sb="11" eb="13">
      <t>ケイヒ</t>
    </rPh>
    <rPh sb="14" eb="16">
      <t>ヘンドウ</t>
    </rPh>
    <rPh sb="16" eb="17">
      <t>ヒ</t>
    </rPh>
    <phoneticPr fontId="2"/>
  </si>
  <si>
    <t>契約時</t>
    <phoneticPr fontId="2"/>
  </si>
  <si>
    <t>請求単価</t>
    <rPh sb="0" eb="2">
      <t>セイキュウ</t>
    </rPh>
    <rPh sb="2" eb="4">
      <t>タンカ</t>
    </rPh>
    <phoneticPr fontId="2"/>
  </si>
  <si>
    <t>治験経費算出表</t>
    <rPh sb="0" eb="2">
      <t>チケン</t>
    </rPh>
    <rPh sb="2" eb="4">
      <t>ケイヒ</t>
    </rPh>
    <rPh sb="4" eb="6">
      <t>サンシュツ</t>
    </rPh>
    <rPh sb="6" eb="7">
      <t>ヒョウ</t>
    </rPh>
    <phoneticPr fontId="2"/>
  </si>
  <si>
    <t>ポイント</t>
    <phoneticPr fontId="2"/>
  </si>
  <si>
    <t>×</t>
    <phoneticPr fontId="2"/>
  </si>
  <si>
    <t>-</t>
    <phoneticPr fontId="2"/>
  </si>
  <si>
    <t>A)</t>
    <phoneticPr fontId="2"/>
  </si>
  <si>
    <t>=</t>
    <phoneticPr fontId="2"/>
  </si>
  <si>
    <t>B) + C)</t>
    <phoneticPr fontId="2"/>
  </si>
  <si>
    <t>=</t>
    <phoneticPr fontId="2"/>
  </si>
  <si>
    <t>＋</t>
    <phoneticPr fontId="2"/>
  </si>
  <si>
    <t>＝</t>
    <phoneticPr fontId="2"/>
  </si>
  <si>
    <t>１．契約単位で算出する経費：出来高以外で算定</t>
    <rPh sb="2" eb="4">
      <t>ケイヤク</t>
    </rPh>
    <rPh sb="4" eb="6">
      <t>タンイ</t>
    </rPh>
    <rPh sb="7" eb="9">
      <t>サンシュツ</t>
    </rPh>
    <rPh sb="11" eb="13">
      <t>ケイヒ</t>
    </rPh>
    <rPh sb="14" eb="17">
      <t>デキダカ</t>
    </rPh>
    <rPh sb="17" eb="19">
      <t>イガイ</t>
    </rPh>
    <rPh sb="20" eb="22">
      <t>サンテイ</t>
    </rPh>
    <phoneticPr fontId="2"/>
  </si>
  <si>
    <t>２．症例単位で算出する経費：出来高で算定</t>
    <rPh sb="2" eb="4">
      <t>ショウレイ</t>
    </rPh>
    <rPh sb="4" eb="6">
      <t>タンイ</t>
    </rPh>
    <rPh sb="7" eb="9">
      <t>サンシュツ</t>
    </rPh>
    <rPh sb="11" eb="13">
      <t>ケイヒ</t>
    </rPh>
    <rPh sb="14" eb="17">
      <t>デキダカ</t>
    </rPh>
    <rPh sb="18" eb="20">
      <t>サンテイ</t>
    </rPh>
    <phoneticPr fontId="2"/>
  </si>
  <si>
    <t>変動費3</t>
    <rPh sb="0" eb="2">
      <t>ヘンドウ</t>
    </rPh>
    <rPh sb="2" eb="3">
      <t>ヒ</t>
    </rPh>
    <phoneticPr fontId="2"/>
  </si>
  <si>
    <t>変動費4</t>
    <rPh sb="0" eb="2">
      <t>ヘンドウ</t>
    </rPh>
    <rPh sb="2" eb="3">
      <t>ヒ</t>
    </rPh>
    <phoneticPr fontId="2"/>
  </si>
  <si>
    <t>変動費5</t>
    <rPh sb="0" eb="2">
      <t>ヘンドウ</t>
    </rPh>
    <rPh sb="2" eb="3">
      <t>ヒ</t>
    </rPh>
    <phoneticPr fontId="2"/>
  </si>
  <si>
    <t>固定費1</t>
    <rPh sb="0" eb="2">
      <t>コテイ</t>
    </rPh>
    <rPh sb="2" eb="3">
      <t>ヒ</t>
    </rPh>
    <phoneticPr fontId="2"/>
  </si>
  <si>
    <t>＜脱落症例に係る経費＞</t>
    <rPh sb="1" eb="3">
      <t>ダツラク</t>
    </rPh>
    <rPh sb="3" eb="5">
      <t>ショウレイ</t>
    </rPh>
    <rPh sb="6" eb="7">
      <t>カカ</t>
    </rPh>
    <rPh sb="8" eb="10">
      <t>ケイヒ</t>
    </rPh>
    <phoneticPr fontId="2"/>
  </si>
  <si>
    <t>=</t>
    <phoneticPr fontId="2"/>
  </si>
  <si>
    <t>　脱落症例となる場合</t>
    <rPh sb="1" eb="3">
      <t>ダツラク</t>
    </rPh>
    <rPh sb="3" eb="5">
      <t>ショウレイ</t>
    </rPh>
    <rPh sb="8" eb="10">
      <t>バアイ</t>
    </rPh>
    <phoneticPr fontId="2"/>
  </si>
  <si>
    <t>E)</t>
    <phoneticPr fontId="2"/>
  </si>
  <si>
    <t>D)</t>
    <phoneticPr fontId="2"/>
  </si>
  <si>
    <t>　長期投与となる場合
　（１サイクルあたり）</t>
    <rPh sb="1" eb="3">
      <t>チョウキ</t>
    </rPh>
    <rPh sb="3" eb="5">
      <t>トウヨ</t>
    </rPh>
    <rPh sb="8" eb="10">
      <t>バアイ</t>
    </rPh>
    <phoneticPr fontId="2"/>
  </si>
  <si>
    <t>※ただし、消費税については適用法令の改正により税率が変更された場合には、変更後の税率に従い算出するものとする。</t>
    <rPh sb="5" eb="8">
      <t>ショウヒゼイ</t>
    </rPh>
    <phoneticPr fontId="2"/>
  </si>
  <si>
    <t>○○株式会社</t>
    <phoneticPr fontId="2"/>
  </si>
  <si>
    <r>
      <t xml:space="preserve">A) </t>
    </r>
    <r>
      <rPr>
        <sz val="9"/>
        <rFont val="ＭＳ Ｐゴシック"/>
        <family val="3"/>
        <charset val="128"/>
      </rPr>
      <t>合計</t>
    </r>
    <rPh sb="3" eb="5">
      <t>ゴウケイ</t>
    </rPh>
    <phoneticPr fontId="2"/>
  </si>
  <si>
    <r>
      <t xml:space="preserve">B) </t>
    </r>
    <r>
      <rPr>
        <sz val="9"/>
        <rFont val="ＭＳ Ｐゴシック"/>
        <family val="3"/>
        <charset val="128"/>
      </rPr>
      <t>合計</t>
    </r>
    <rPh sb="3" eb="5">
      <t>ゴウケイ</t>
    </rPh>
    <phoneticPr fontId="2"/>
  </si>
  <si>
    <r>
      <t xml:space="preserve">C) </t>
    </r>
    <r>
      <rPr>
        <sz val="9"/>
        <rFont val="ＭＳ Ｐゴシック"/>
        <family val="3"/>
        <charset val="128"/>
      </rPr>
      <t>合計</t>
    </r>
    <rPh sb="3" eb="5">
      <t>ゴウケイ</t>
    </rPh>
    <phoneticPr fontId="2"/>
  </si>
  <si>
    <t>費用種類</t>
    <rPh sb="0" eb="2">
      <t>ヒヨウ</t>
    </rPh>
    <rPh sb="2" eb="4">
      <t>シュルイ</t>
    </rPh>
    <phoneticPr fontId="2"/>
  </si>
  <si>
    <t>脱落症例</t>
    <phoneticPr fontId="2"/>
  </si>
  <si>
    <t>費用全体に占める割合</t>
    <rPh sb="0" eb="2">
      <t>ヒヨウ</t>
    </rPh>
    <rPh sb="2" eb="4">
      <t>ゼンタイ</t>
    </rPh>
    <phoneticPr fontId="2"/>
  </si>
  <si>
    <t>脱落症例発生時</t>
    <rPh sb="0" eb="2">
      <t>ダツラク</t>
    </rPh>
    <rPh sb="2" eb="4">
      <t>ショウレイ</t>
    </rPh>
    <rPh sb="4" eb="6">
      <t>ハッセイ</t>
    </rPh>
    <rPh sb="6" eb="7">
      <t>ジ</t>
    </rPh>
    <phoneticPr fontId="2"/>
  </si>
  <si>
    <t>費用請求発生ポイント</t>
    <rPh sb="0" eb="2">
      <t>ヒヨウ</t>
    </rPh>
    <rPh sb="2" eb="4">
      <t>セイキュウ</t>
    </rPh>
    <rPh sb="4" eb="6">
      <t>ハッセイ</t>
    </rPh>
    <phoneticPr fontId="2"/>
  </si>
  <si>
    <t>長期投与</t>
    <rPh sb="0" eb="2">
      <t>チョウキ</t>
    </rPh>
    <rPh sb="2" eb="4">
      <t>トウヨ</t>
    </rPh>
    <phoneticPr fontId="2"/>
  </si>
  <si>
    <t>＜長期投与（延長サイクル）に係る経費＞</t>
    <rPh sb="1" eb="3">
      <t>チョウキ</t>
    </rPh>
    <rPh sb="3" eb="5">
      <t>トウヨ</t>
    </rPh>
    <rPh sb="6" eb="8">
      <t>エンチョウ</t>
    </rPh>
    <rPh sb="14" eb="15">
      <t>カカ</t>
    </rPh>
    <rPh sb="16" eb="18">
      <t>ケイヒ</t>
    </rPh>
    <phoneticPr fontId="2"/>
  </si>
  <si>
    <t>整理番号：</t>
    <phoneticPr fontId="2"/>
  </si>
  <si>
    <t>******</t>
    <phoneticPr fontId="2"/>
  </si>
  <si>
    <t>　（なお、支払済の費用は脱落が生じても返金いたしません。）</t>
    <phoneticPr fontId="2"/>
  </si>
  <si>
    <t>* 投与開始時（初回）は40％とし、2回目以降は同じ割合で最大4回までのマイルトーン期間を設定します。</t>
    <rPh sb="2" eb="4">
      <t>トウヨ</t>
    </rPh>
    <rPh sb="4" eb="6">
      <t>カイシ</t>
    </rPh>
    <rPh sb="6" eb="7">
      <t>ジ</t>
    </rPh>
    <rPh sb="8" eb="10">
      <t>ショカイ</t>
    </rPh>
    <rPh sb="19" eb="20">
      <t>カイ</t>
    </rPh>
    <rPh sb="20" eb="21">
      <t>メ</t>
    </rPh>
    <rPh sb="21" eb="23">
      <t>イコウ</t>
    </rPh>
    <rPh sb="24" eb="25">
      <t>オナ</t>
    </rPh>
    <rPh sb="26" eb="28">
      <t>ワリアイ</t>
    </rPh>
    <rPh sb="29" eb="31">
      <t>サイダイ</t>
    </rPh>
    <rPh sb="32" eb="33">
      <t>カイ</t>
    </rPh>
    <rPh sb="42" eb="44">
      <t>キカン</t>
    </rPh>
    <rPh sb="45" eb="47">
      <t>セッテイ</t>
    </rPh>
    <phoneticPr fontId="2"/>
  </si>
  <si>
    <t>* 期間内に脱落があった場合は、当該症例の次回以降のマイルストーン期間の請求は行いません。</t>
    <rPh sb="6" eb="8">
      <t>ダツラク</t>
    </rPh>
    <rPh sb="16" eb="18">
      <t>トウガイ</t>
    </rPh>
    <rPh sb="18" eb="20">
      <t>ショウレイ</t>
    </rPh>
    <rPh sb="23" eb="25">
      <t>イコウ</t>
    </rPh>
    <rPh sb="33" eb="35">
      <t>キカン</t>
    </rPh>
    <rPh sb="39" eb="40">
      <t>オコナ</t>
    </rPh>
    <phoneticPr fontId="2"/>
  </si>
  <si>
    <t>* 費用請求の発生ポイントは症例毎にマイルストーン期間の期初とし、あらかじめ定めた当該期間の単価を請求します。</t>
    <rPh sb="2" eb="4">
      <t>ヒヨウ</t>
    </rPh>
    <rPh sb="4" eb="6">
      <t>セイキュウ</t>
    </rPh>
    <rPh sb="7" eb="9">
      <t>ハッセイ</t>
    </rPh>
    <rPh sb="14" eb="16">
      <t>ショウレイ</t>
    </rPh>
    <rPh sb="16" eb="17">
      <t>ゴト</t>
    </rPh>
    <rPh sb="25" eb="27">
      <t>キカン</t>
    </rPh>
    <rPh sb="28" eb="30">
      <t>キショ</t>
    </rPh>
    <rPh sb="38" eb="39">
      <t>サダ</t>
    </rPh>
    <rPh sb="41" eb="43">
      <t>トウガイ</t>
    </rPh>
    <rPh sb="43" eb="45">
      <t>キカン</t>
    </rPh>
    <rPh sb="46" eb="48">
      <t>タンカ</t>
    </rPh>
    <rPh sb="49" eb="51">
      <t>セイキュウ</t>
    </rPh>
    <phoneticPr fontId="2"/>
  </si>
  <si>
    <t>* 長期投与または延長サイクル治験の場合、マイルストーン期間終了後の請求単価を別途設定することが可能です。</t>
    <rPh sb="2" eb="4">
      <t>チョウキ</t>
    </rPh>
    <rPh sb="4" eb="6">
      <t>トウヨ</t>
    </rPh>
    <rPh sb="9" eb="11">
      <t>エンチョウ</t>
    </rPh>
    <rPh sb="15" eb="17">
      <t>チケン</t>
    </rPh>
    <rPh sb="18" eb="20">
      <t>バアイ</t>
    </rPh>
    <rPh sb="34" eb="36">
      <t>セイキュウ</t>
    </rPh>
    <rPh sb="36" eb="38">
      <t>タンカ</t>
    </rPh>
    <rPh sb="39" eb="41">
      <t>ベット</t>
    </rPh>
    <rPh sb="41" eb="43">
      <t>セッテイ</t>
    </rPh>
    <rPh sb="48" eb="50">
      <t>カノウ</t>
    </rPh>
    <phoneticPr fontId="2"/>
  </si>
  <si>
    <t>　（長期試験として再契約する場合のみマイルストーン期間を設定せずに初回から当該設定の利用が可能です。）</t>
    <rPh sb="28" eb="30">
      <t>セッテイ</t>
    </rPh>
    <rPh sb="33" eb="35">
      <t>ショカイ</t>
    </rPh>
    <rPh sb="37" eb="39">
      <t>トウガイ</t>
    </rPh>
    <rPh sb="39" eb="41">
      <t>セッテイ</t>
    </rPh>
    <rPh sb="42" eb="44">
      <t>リヨウ</t>
    </rPh>
    <rPh sb="45" eb="47">
      <t>カノウ</t>
    </rPh>
    <phoneticPr fontId="2"/>
  </si>
  <si>
    <t>* 費用請求の発生は設定期間の期初とし、別途作成したポイント表によりあらかじめ定めた当該期間の単価を請求します。</t>
    <rPh sb="10" eb="12">
      <t>セッテイ</t>
    </rPh>
    <rPh sb="20" eb="22">
      <t>ベット</t>
    </rPh>
    <rPh sb="22" eb="24">
      <t>サクセイ</t>
    </rPh>
    <rPh sb="30" eb="31">
      <t>ヒョウ</t>
    </rPh>
    <phoneticPr fontId="2"/>
  </si>
  <si>
    <t>* 本症例に至らなかった場合（脱落症例）に請求します。</t>
    <rPh sb="2" eb="3">
      <t>ホン</t>
    </rPh>
    <rPh sb="3" eb="5">
      <t>ショウレイ</t>
    </rPh>
    <rPh sb="6" eb="7">
      <t>イタ</t>
    </rPh>
    <rPh sb="12" eb="14">
      <t>バアイ</t>
    </rPh>
    <rPh sb="15" eb="17">
      <t>ダツラク</t>
    </rPh>
    <rPh sb="17" eb="19">
      <t>ショウレイ</t>
    </rPh>
    <rPh sb="21" eb="23">
      <t>セイキュウ</t>
    </rPh>
    <phoneticPr fontId="2"/>
  </si>
  <si>
    <t>長期投与
延長ｻｲｸﾙ</t>
    <rPh sb="0" eb="2">
      <t>チョウキ</t>
    </rPh>
    <rPh sb="2" eb="4">
      <t>トウヨ</t>
    </rPh>
    <rPh sb="5" eb="7">
      <t>エンチョウ</t>
    </rPh>
    <phoneticPr fontId="2"/>
  </si>
  <si>
    <t>治験経費算出表（外部CRC用）</t>
    <rPh sb="0" eb="2">
      <t>チケン</t>
    </rPh>
    <rPh sb="2" eb="4">
      <t>ケイヒ</t>
    </rPh>
    <rPh sb="4" eb="6">
      <t>サンシュツ</t>
    </rPh>
    <rPh sb="6" eb="7">
      <t>ヒョウ</t>
    </rPh>
    <phoneticPr fontId="2"/>
  </si>
  <si>
    <t>旅費の場合、東北大学旅費規程により算出</t>
    <rPh sb="0" eb="2">
      <t>リョヒ</t>
    </rPh>
    <rPh sb="3" eb="5">
      <t>バアイ</t>
    </rPh>
    <rPh sb="6" eb="8">
      <t>トウホク</t>
    </rPh>
    <rPh sb="8" eb="10">
      <t>ダイガク</t>
    </rPh>
    <rPh sb="10" eb="12">
      <t>リョヒ</t>
    </rPh>
    <rPh sb="12" eb="14">
      <t>キテイ</t>
    </rPh>
    <rPh sb="17" eb="19">
      <t>サンシュツ</t>
    </rPh>
    <phoneticPr fontId="2"/>
  </si>
  <si>
    <t>＜後観察期間に係る経費＞</t>
    <rPh sb="1" eb="2">
      <t>アト</t>
    </rPh>
    <rPh sb="2" eb="4">
      <t>カンサツ</t>
    </rPh>
    <rPh sb="4" eb="6">
      <t>キカン</t>
    </rPh>
    <rPh sb="7" eb="8">
      <t>カカ</t>
    </rPh>
    <rPh sb="9" eb="11">
      <t>ケイヒ</t>
    </rPh>
    <phoneticPr fontId="2"/>
  </si>
  <si>
    <r>
      <t xml:space="preserve">E) </t>
    </r>
    <r>
      <rPr>
        <sz val="9"/>
        <rFont val="ＭＳ Ｐゴシック"/>
        <family val="3"/>
        <charset val="128"/>
      </rPr>
      <t>合計</t>
    </r>
    <rPh sb="3" eb="5">
      <t>ゴウケイ</t>
    </rPh>
    <phoneticPr fontId="2"/>
  </si>
  <si>
    <r>
      <t xml:space="preserve">D) </t>
    </r>
    <r>
      <rPr>
        <sz val="9"/>
        <rFont val="ＭＳ Ｐゴシック"/>
        <family val="3"/>
        <charset val="128"/>
      </rPr>
      <t>合計</t>
    </r>
    <rPh sb="3" eb="5">
      <t>ゴウケイ</t>
    </rPh>
    <phoneticPr fontId="2"/>
  </si>
  <si>
    <t>　１－１． 初回契約時に請求する。</t>
    <rPh sb="6" eb="8">
      <t>ショカイ</t>
    </rPh>
    <rPh sb="8" eb="11">
      <t>ケイヤクジ</t>
    </rPh>
    <rPh sb="12" eb="14">
      <t>セイキュウ</t>
    </rPh>
    <phoneticPr fontId="2"/>
  </si>
  <si>
    <t>　１－２． ２年度目以降毎年度請求する。</t>
    <rPh sb="7" eb="9">
      <t>ネンド</t>
    </rPh>
    <rPh sb="9" eb="10">
      <t>メ</t>
    </rPh>
    <rPh sb="10" eb="12">
      <t>イコウ</t>
    </rPh>
    <rPh sb="12" eb="15">
      <t>マイネンド</t>
    </rPh>
    <rPh sb="15" eb="17">
      <t>セイキュウ</t>
    </rPh>
    <phoneticPr fontId="2"/>
  </si>
  <si>
    <t>固定費2</t>
    <rPh sb="0" eb="2">
      <t>コテイ</t>
    </rPh>
    <rPh sb="2" eb="3">
      <t>ヒ</t>
    </rPh>
    <phoneticPr fontId="2"/>
  </si>
  <si>
    <t>２年度目以降毎年度請求時</t>
    <phoneticPr fontId="2"/>
  </si>
  <si>
    <t>c)文書管理システム利用料</t>
    <rPh sb="2" eb="4">
      <t>ブンショ</t>
    </rPh>
    <rPh sb="4" eb="6">
      <t>カンリ</t>
    </rPh>
    <rPh sb="10" eb="13">
      <t>リヨウリョウ</t>
    </rPh>
    <phoneticPr fontId="2"/>
  </si>
  <si>
    <t>契約1件当たり</t>
    <phoneticPr fontId="2"/>
  </si>
  <si>
    <t>直接経費</t>
    <rPh sb="0" eb="4">
      <t>チョクセツケイヒ</t>
    </rPh>
    <phoneticPr fontId="2"/>
  </si>
  <si>
    <t>c')文書管理システム利用料</t>
    <rPh sb="3" eb="5">
      <t>ブンショ</t>
    </rPh>
    <rPh sb="5" eb="7">
      <t>カンリ</t>
    </rPh>
    <rPh sb="11" eb="14">
      <t>リヨウリョウ</t>
    </rPh>
    <phoneticPr fontId="2"/>
  </si>
  <si>
    <t>d')管理費</t>
    <rPh sb="3" eb="6">
      <t>カンリヒ</t>
    </rPh>
    <phoneticPr fontId="2"/>
  </si>
  <si>
    <t>f')直接経費計</t>
    <rPh sb="3" eb="5">
      <t>チョクセツ</t>
    </rPh>
    <rPh sb="5" eb="7">
      <t>ケイヒ</t>
    </rPh>
    <rPh sb="7" eb="8">
      <t>ケイ</t>
    </rPh>
    <phoneticPr fontId="2"/>
  </si>
  <si>
    <t>c')～d')の合計額</t>
    <rPh sb="8" eb="10">
      <t>ゴウケイ</t>
    </rPh>
    <rPh sb="10" eb="11">
      <t>ガク</t>
    </rPh>
    <phoneticPr fontId="2"/>
  </si>
  <si>
    <t>f')の30%に相当する額</t>
    <rPh sb="8" eb="10">
      <t>ソウトウ</t>
    </rPh>
    <rPh sb="12" eb="13">
      <t>ガク</t>
    </rPh>
    <phoneticPr fontId="2"/>
  </si>
  <si>
    <t>2年度目以降毎年度</t>
    <rPh sb="1" eb="3">
      <t>ネンド</t>
    </rPh>
    <rPh sb="3" eb="4">
      <t>メ</t>
    </rPh>
    <rPh sb="4" eb="6">
      <t>イコウ</t>
    </rPh>
    <rPh sb="6" eb="9">
      <t>マイネンド</t>
    </rPh>
    <phoneticPr fontId="2"/>
  </si>
  <si>
    <t>A')</t>
    <phoneticPr fontId="2"/>
  </si>
  <si>
    <t>体外診断用医薬品にかかる臨床試験経費算出表</t>
    <rPh sb="0" eb="2">
      <t>タイガイ</t>
    </rPh>
    <rPh sb="2" eb="5">
      <t>シンダンヨウ</t>
    </rPh>
    <rPh sb="5" eb="8">
      <t>イヤクヒン</t>
    </rPh>
    <rPh sb="12" eb="14">
      <t>リンショウ</t>
    </rPh>
    <rPh sb="14" eb="16">
      <t>シケン</t>
    </rPh>
    <rPh sb="16" eb="18">
      <t>ケイヒ</t>
    </rPh>
    <rPh sb="18" eb="20">
      <t>サンシュツ</t>
    </rPh>
    <rPh sb="20" eb="21">
      <t>ヒョウ</t>
    </rPh>
    <phoneticPr fontId="2"/>
  </si>
  <si>
    <t>１．契約単位で算出する経費</t>
    <rPh sb="2" eb="4">
      <t>ケイヤク</t>
    </rPh>
    <rPh sb="4" eb="6">
      <t>タンイ</t>
    </rPh>
    <rPh sb="7" eb="9">
      <t>サンシュツ</t>
    </rPh>
    <rPh sb="11" eb="13">
      <t>ケイヒ</t>
    </rPh>
    <phoneticPr fontId="2"/>
  </si>
  <si>
    <t>a)審査等経費</t>
    <rPh sb="2" eb="4">
      <t>シンサ</t>
    </rPh>
    <rPh sb="4" eb="5">
      <t>トウ</t>
    </rPh>
    <rPh sb="5" eb="7">
      <t>ケイヒ</t>
    </rPh>
    <phoneticPr fontId="2"/>
  </si>
  <si>
    <t>b)臨床性能試験等研究経費</t>
    <rPh sb="2" eb="4">
      <t>リンショウ</t>
    </rPh>
    <rPh sb="4" eb="6">
      <t>セイノウ</t>
    </rPh>
    <rPh sb="6" eb="8">
      <t>シケン</t>
    </rPh>
    <rPh sb="8" eb="9">
      <t>トウ</t>
    </rPh>
    <rPh sb="9" eb="11">
      <t>ケンキュウ</t>
    </rPh>
    <rPh sb="11" eb="13">
      <t>ケイヒ</t>
    </rPh>
    <phoneticPr fontId="2"/>
  </si>
  <si>
    <t>c)臨床性能試験等実施経費</t>
    <rPh sb="2" eb="4">
      <t>リンショウ</t>
    </rPh>
    <rPh sb="4" eb="6">
      <t>セイノウ</t>
    </rPh>
    <rPh sb="6" eb="8">
      <t>シケン</t>
    </rPh>
    <rPh sb="8" eb="9">
      <t>トウ</t>
    </rPh>
    <rPh sb="9" eb="11">
      <t>ジッシ</t>
    </rPh>
    <rPh sb="11" eb="13">
      <t>ケイヒ</t>
    </rPh>
    <phoneticPr fontId="2"/>
  </si>
  <si>
    <t>d)文書管理システム利用料</t>
    <rPh sb="2" eb="4">
      <t>ブンショ</t>
    </rPh>
    <rPh sb="4" eb="6">
      <t>カンリ</t>
    </rPh>
    <rPh sb="10" eb="13">
      <t>リヨウリョウ</t>
    </rPh>
    <phoneticPr fontId="2"/>
  </si>
  <si>
    <t>d')文書管理システム利用料</t>
    <rPh sb="3" eb="5">
      <t>ブンショ</t>
    </rPh>
    <rPh sb="5" eb="7">
      <t>カンリ</t>
    </rPh>
    <rPh sb="11" eb="14">
      <t>リヨウリョウ</t>
    </rPh>
    <phoneticPr fontId="2"/>
  </si>
  <si>
    <t>e')管理費</t>
    <rPh sb="3" eb="6">
      <t>カンリヒ</t>
    </rPh>
    <phoneticPr fontId="2"/>
  </si>
  <si>
    <t>g')直接経費計</t>
    <rPh sb="3" eb="5">
      <t>チョクセツ</t>
    </rPh>
    <rPh sb="5" eb="7">
      <t>ケイヒ</t>
    </rPh>
    <rPh sb="7" eb="8">
      <t>ケイ</t>
    </rPh>
    <phoneticPr fontId="2"/>
  </si>
  <si>
    <t>d')～e')の合計額</t>
    <rPh sb="8" eb="10">
      <t>ゴウケイ</t>
    </rPh>
    <rPh sb="10" eb="11">
      <t>ガク</t>
    </rPh>
    <phoneticPr fontId="2"/>
  </si>
  <si>
    <t>g')の30%に相当する額</t>
    <rPh sb="8" eb="10">
      <t>ソウトウ</t>
    </rPh>
    <rPh sb="12" eb="13">
      <t>ガク</t>
    </rPh>
    <phoneticPr fontId="2"/>
  </si>
  <si>
    <t>変動費1</t>
    <rPh sb="0" eb="2">
      <t>ヘンドウ</t>
    </rPh>
    <rPh sb="2" eb="3">
      <t>ヒ</t>
    </rPh>
    <phoneticPr fontId="2"/>
  </si>
  <si>
    <t>変動費2</t>
    <rPh sb="0" eb="2">
      <t>ヘンドウ</t>
    </rPh>
    <rPh sb="2" eb="3">
      <t>ヒ</t>
    </rPh>
    <phoneticPr fontId="2"/>
  </si>
  <si>
    <t>（別紙１）</t>
    <rPh sb="1" eb="3">
      <t>ベッシ</t>
    </rPh>
    <phoneticPr fontId="2"/>
  </si>
  <si>
    <t>（別紙２）</t>
    <rPh sb="1" eb="3">
      <t>ベッシ</t>
    </rPh>
    <phoneticPr fontId="2"/>
  </si>
  <si>
    <t>d)管理費</t>
    <rPh sb="2" eb="5">
      <t>カンリヒ</t>
    </rPh>
    <phoneticPr fontId="2"/>
  </si>
  <si>
    <t>e)研究会旅費等</t>
    <rPh sb="2" eb="5">
      <t>ケンキュウカイ</t>
    </rPh>
    <rPh sb="5" eb="7">
      <t>リョヒ</t>
    </rPh>
    <phoneticPr fontId="2"/>
  </si>
  <si>
    <t>f)直接経費計</t>
    <rPh sb="2" eb="4">
      <t>チョクセツ</t>
    </rPh>
    <rPh sb="4" eb="6">
      <t>ケイヒ</t>
    </rPh>
    <rPh sb="6" eb="7">
      <t>ケイ</t>
    </rPh>
    <phoneticPr fontId="2"/>
  </si>
  <si>
    <t>a)～e)の合計額</t>
    <rPh sb="6" eb="8">
      <t>ゴウケイ</t>
    </rPh>
    <rPh sb="8" eb="9">
      <t>ガク</t>
    </rPh>
    <phoneticPr fontId="2"/>
  </si>
  <si>
    <t>f)の30%に相当する額</t>
    <rPh sb="7" eb="9">
      <t>ソウトウ</t>
    </rPh>
    <rPh sb="11" eb="12">
      <t>ガク</t>
    </rPh>
    <phoneticPr fontId="2"/>
  </si>
  <si>
    <r>
      <t xml:space="preserve">A') </t>
    </r>
    <r>
      <rPr>
        <sz val="9"/>
        <rFont val="ＭＳ Ｐゴシック"/>
        <family val="3"/>
        <charset val="128"/>
      </rPr>
      <t>合計</t>
    </r>
    <rPh sb="4" eb="6">
      <t>ゴウケイ</t>
    </rPh>
    <phoneticPr fontId="2"/>
  </si>
  <si>
    <t>g)臨床試験研究経費</t>
    <rPh sb="2" eb="4">
      <t>リンショウ</t>
    </rPh>
    <rPh sb="4" eb="6">
      <t>シケン</t>
    </rPh>
    <rPh sb="6" eb="8">
      <t>ケンキュウ</t>
    </rPh>
    <rPh sb="8" eb="10">
      <t>ケイヒ</t>
    </rPh>
    <phoneticPr fontId="2"/>
  </si>
  <si>
    <t>g')臨床試験研究経費</t>
    <rPh sb="3" eb="5">
      <t>リンショウ</t>
    </rPh>
    <rPh sb="5" eb="7">
      <t>シケン</t>
    </rPh>
    <rPh sb="7" eb="9">
      <t>ケンキュウ</t>
    </rPh>
    <rPh sb="9" eb="11">
      <t>ケイヒ</t>
    </rPh>
    <phoneticPr fontId="2"/>
  </si>
  <si>
    <t>x)管理費</t>
    <rPh sb="2" eb="5">
      <t>カンリヒ</t>
    </rPh>
    <phoneticPr fontId="2"/>
  </si>
  <si>
    <t>y)直接経費計</t>
    <rPh sb="2" eb="4">
      <t>チョクセツ</t>
    </rPh>
    <rPh sb="4" eb="6">
      <t>ケイヒ</t>
    </rPh>
    <rPh sb="6" eb="7">
      <t>ケイ</t>
    </rPh>
    <phoneticPr fontId="2"/>
  </si>
  <si>
    <t>y)の30%に相当する額</t>
    <rPh sb="7" eb="9">
      <t>ソウトウ</t>
    </rPh>
    <rPh sb="11" eb="12">
      <t>ガク</t>
    </rPh>
    <phoneticPr fontId="2"/>
  </si>
  <si>
    <t>e)管理費</t>
    <rPh sb="2" eb="5">
      <t>カンリヒ</t>
    </rPh>
    <phoneticPr fontId="2"/>
  </si>
  <si>
    <t>f)旅費等</t>
    <rPh sb="2" eb="4">
      <t>リョヒ</t>
    </rPh>
    <rPh sb="4" eb="5">
      <t>トウ</t>
    </rPh>
    <phoneticPr fontId="2"/>
  </si>
  <si>
    <t>旅費及び必要物品の購入等該当がある場合（旅費：東北大学旅費規程により算出、物品購入：当該機械器具等の購入金額）、病理組織標本作製費用</t>
    <rPh sb="0" eb="2">
      <t>リョヒ</t>
    </rPh>
    <rPh sb="2" eb="3">
      <t>オヨ</t>
    </rPh>
    <rPh sb="4" eb="6">
      <t>ヒツヨウ</t>
    </rPh>
    <rPh sb="6" eb="8">
      <t>ブッピン</t>
    </rPh>
    <rPh sb="9" eb="11">
      <t>コウニュウ</t>
    </rPh>
    <rPh sb="11" eb="12">
      <t>トウ</t>
    </rPh>
    <rPh sb="12" eb="14">
      <t>ガイトウ</t>
    </rPh>
    <rPh sb="17" eb="19">
      <t>バアイ</t>
    </rPh>
    <rPh sb="20" eb="22">
      <t>リョヒ</t>
    </rPh>
    <rPh sb="23" eb="25">
      <t>トウホク</t>
    </rPh>
    <rPh sb="25" eb="27">
      <t>ダイガク</t>
    </rPh>
    <rPh sb="27" eb="29">
      <t>リョヒ</t>
    </rPh>
    <rPh sb="29" eb="31">
      <t>キテイ</t>
    </rPh>
    <rPh sb="34" eb="36">
      <t>サンシュツ</t>
    </rPh>
    <rPh sb="37" eb="39">
      <t>ブッピン</t>
    </rPh>
    <rPh sb="39" eb="41">
      <t>コウニュウ</t>
    </rPh>
    <rPh sb="42" eb="44">
      <t>トウガイ</t>
    </rPh>
    <rPh sb="44" eb="46">
      <t>キカイ</t>
    </rPh>
    <rPh sb="46" eb="48">
      <t>キグ</t>
    </rPh>
    <rPh sb="48" eb="49">
      <t>トウ</t>
    </rPh>
    <rPh sb="50" eb="52">
      <t>コウニュウ</t>
    </rPh>
    <rPh sb="52" eb="54">
      <t>キンガク</t>
    </rPh>
    <rPh sb="56" eb="58">
      <t>ビョウリ</t>
    </rPh>
    <rPh sb="58" eb="60">
      <t>ソシキ</t>
    </rPh>
    <rPh sb="60" eb="62">
      <t>ヒョウホン</t>
    </rPh>
    <rPh sb="62" eb="64">
      <t>サクセイ</t>
    </rPh>
    <rPh sb="64" eb="66">
      <t>ヒヨウ</t>
    </rPh>
    <phoneticPr fontId="2"/>
  </si>
  <si>
    <t>g)直接経費計</t>
    <rPh sb="2" eb="4">
      <t>チョクセツ</t>
    </rPh>
    <rPh sb="4" eb="6">
      <t>ケイヒ</t>
    </rPh>
    <rPh sb="6" eb="7">
      <t>ケイ</t>
    </rPh>
    <phoneticPr fontId="2"/>
  </si>
  <si>
    <t>a)～f)の合計額</t>
    <rPh sb="6" eb="8">
      <t>ゴウケイ</t>
    </rPh>
    <rPh sb="8" eb="9">
      <t>ガク</t>
    </rPh>
    <phoneticPr fontId="2"/>
  </si>
  <si>
    <t>g)の30%に相当する額</t>
    <rPh sb="7" eb="9">
      <t>ソウトウ</t>
    </rPh>
    <rPh sb="11" eb="12">
      <t>ガク</t>
    </rPh>
    <phoneticPr fontId="2"/>
  </si>
  <si>
    <t>西暦　20    年　　月　　日</t>
    <rPh sb="0" eb="2">
      <t>セイレキ</t>
    </rPh>
    <rPh sb="9" eb="10">
      <t>ネン</t>
    </rPh>
    <rPh sb="12" eb="13">
      <t>ガツ</t>
    </rPh>
    <rPh sb="15" eb="16">
      <t>ヒ</t>
    </rPh>
    <phoneticPr fontId="2"/>
  </si>
  <si>
    <t>症例確認表</t>
    <rPh sb="0" eb="2">
      <t>ショウレイ</t>
    </rPh>
    <rPh sb="2" eb="4">
      <t>カクニン</t>
    </rPh>
    <rPh sb="4" eb="5">
      <t>ヒョウ</t>
    </rPh>
    <phoneticPr fontId="2"/>
  </si>
  <si>
    <t>○○株式会社　御中</t>
    <rPh sb="2" eb="6">
      <t>カブシキガイシャ</t>
    </rPh>
    <rPh sb="7" eb="9">
      <t>オンチュウ</t>
    </rPh>
    <phoneticPr fontId="2"/>
  </si>
  <si>
    <t>東北大学病院　臨床研究推進センター事務局</t>
    <rPh sb="0" eb="6">
      <t>ト</t>
    </rPh>
    <phoneticPr fontId="2"/>
  </si>
  <si>
    <t>FAX：022-717-7038　　TEL：022-717-7056</t>
    <phoneticPr fontId="2"/>
  </si>
  <si>
    <t>治験課題名：</t>
    <rPh sb="0" eb="2">
      <t>チケン</t>
    </rPh>
    <rPh sb="2" eb="4">
      <t>カダイ</t>
    </rPh>
    <rPh sb="4" eb="5">
      <t>メイ</t>
    </rPh>
    <phoneticPr fontId="2"/>
  </si>
  <si>
    <t>症例単位で算出する経費（変動費）</t>
    <rPh sb="0" eb="2">
      <t>ショウレイ</t>
    </rPh>
    <rPh sb="2" eb="4">
      <t>タンイ</t>
    </rPh>
    <rPh sb="5" eb="7">
      <t>サンシュツ</t>
    </rPh>
    <rPh sb="9" eb="11">
      <t>ケイヒ</t>
    </rPh>
    <rPh sb="12" eb="14">
      <t>ヘンドウ</t>
    </rPh>
    <rPh sb="14" eb="15">
      <t>ヒ</t>
    </rPh>
    <phoneticPr fontId="2"/>
  </si>
  <si>
    <t>№1</t>
    <phoneticPr fontId="2"/>
  </si>
  <si>
    <t>分割期間</t>
    <phoneticPr fontId="2"/>
  </si>
  <si>
    <t>変動費に占める割合</t>
    <rPh sb="0" eb="2">
      <t>ヘンドウ</t>
    </rPh>
    <phoneticPr fontId="2"/>
  </si>
  <si>
    <t>被験者識別コード/開始日時</t>
    <rPh sb="0" eb="3">
      <t>ヒケンシャ</t>
    </rPh>
    <rPh sb="3" eb="5">
      <t>シキベツ</t>
    </rPh>
    <rPh sb="9" eb="11">
      <t>カイシ</t>
    </rPh>
    <rPh sb="11" eb="13">
      <t>ニチジ</t>
    </rPh>
    <phoneticPr fontId="2"/>
  </si>
  <si>
    <t>001</t>
    <phoneticPr fontId="2"/>
  </si>
  <si>
    <t>002</t>
    <phoneticPr fontId="2"/>
  </si>
  <si>
    <t>003</t>
    <phoneticPr fontId="2"/>
  </si>
  <si>
    <t>004</t>
    <phoneticPr fontId="2"/>
  </si>
  <si>
    <t>005</t>
    <phoneticPr fontId="2"/>
  </si>
  <si>
    <t>脱落</t>
    <rPh sb="0" eb="2">
      <t>ダツラク</t>
    </rPh>
    <phoneticPr fontId="2"/>
  </si>
  <si>
    <t>脱落症例（発生時のみ）</t>
    <rPh sb="0" eb="2">
      <t>ダツラク</t>
    </rPh>
    <rPh sb="2" eb="4">
      <t>ショウレイ</t>
    </rPh>
    <rPh sb="5" eb="7">
      <t>ハッセイ</t>
    </rPh>
    <rPh sb="7" eb="8">
      <t>ジ</t>
    </rPh>
    <phoneticPr fontId="2"/>
  </si>
  <si>
    <t>変動1</t>
    <rPh sb="0" eb="2">
      <t>ヘンドウ</t>
    </rPh>
    <phoneticPr fontId="2"/>
  </si>
  <si>
    <t>変動2</t>
    <rPh sb="0" eb="2">
      <t>ヘンドウ</t>
    </rPh>
    <phoneticPr fontId="2"/>
  </si>
  <si>
    <t>変動3</t>
    <rPh sb="0" eb="2">
      <t>ヘンドウ</t>
    </rPh>
    <phoneticPr fontId="2"/>
  </si>
  <si>
    <t>変動4</t>
    <rPh sb="0" eb="2">
      <t>ヘンドウ</t>
    </rPh>
    <phoneticPr fontId="2"/>
  </si>
  <si>
    <t>変動5</t>
    <rPh sb="0" eb="2">
      <t>ヘンドウ</t>
    </rPh>
    <phoneticPr fontId="2"/>
  </si>
  <si>
    <t>今回ご請求額</t>
    <rPh sb="0" eb="2">
      <t>コンカイ</t>
    </rPh>
    <rPh sb="3" eb="5">
      <t>セイキュウ</t>
    </rPh>
    <rPh sb="5" eb="6">
      <t>ガク</t>
    </rPh>
    <phoneticPr fontId="2"/>
  </si>
  <si>
    <t>【留意事項】</t>
    <rPh sb="1" eb="3">
      <t>リュウイ</t>
    </rPh>
    <rPh sb="3" eb="5">
      <t>ジコウ</t>
    </rPh>
    <phoneticPr fontId="2"/>
  </si>
  <si>
    <t>・本確認表に基づき、経費を請求いたします。</t>
    <rPh sb="1" eb="2">
      <t>ホン</t>
    </rPh>
    <rPh sb="2" eb="4">
      <t>カクニン</t>
    </rPh>
    <rPh sb="4" eb="5">
      <t>ヒョウ</t>
    </rPh>
    <rPh sb="6" eb="7">
      <t>モト</t>
    </rPh>
    <rPh sb="10" eb="12">
      <t>ケイヒ</t>
    </rPh>
    <rPh sb="13" eb="15">
      <t>セイキュウ</t>
    </rPh>
    <phoneticPr fontId="2"/>
  </si>
  <si>
    <r>
      <t>・</t>
    </r>
    <r>
      <rPr>
        <u/>
        <sz val="12"/>
        <color indexed="10"/>
        <rFont val="ＭＳ Ｐゴシック"/>
        <family val="3"/>
        <charset val="128"/>
      </rPr>
      <t>ご入金は請求書発行日より30日以内となります。</t>
    </r>
    <r>
      <rPr>
        <sz val="12"/>
        <color indexed="10"/>
        <rFont val="ＭＳ Ｐゴシック"/>
        <family val="3"/>
        <charset val="128"/>
      </rPr>
      <t>（期限内にご入金がない場合､延滞金が発生します。）</t>
    </r>
    <phoneticPr fontId="2"/>
  </si>
  <si>
    <t>　※原則、請求書再発行はいたしかねますのであらかじめご留意ください。</t>
    <phoneticPr fontId="2"/>
  </si>
  <si>
    <t>・費用発生後の返還請求には応じかねますのでご了承願います。</t>
    <rPh sb="1" eb="3">
      <t>ヒヨウ</t>
    </rPh>
    <rPh sb="3" eb="5">
      <t>ハッセイ</t>
    </rPh>
    <rPh sb="5" eb="6">
      <t>ゴ</t>
    </rPh>
    <phoneticPr fontId="2"/>
  </si>
  <si>
    <t>====================================　このままご返送ください　===================================================</t>
    <rPh sb="42" eb="44">
      <t>ヘンソウ</t>
    </rPh>
    <phoneticPr fontId="2"/>
  </si>
  <si>
    <t>　返信欄</t>
    <rPh sb="1" eb="3">
      <t>ヘンシン</t>
    </rPh>
    <rPh sb="3" eb="4">
      <t>ラン</t>
    </rPh>
    <phoneticPr fontId="2"/>
  </si>
  <si>
    <t>　　上記内容を確認しました。</t>
    <rPh sb="2" eb="4">
      <t>ジョウキ</t>
    </rPh>
    <rPh sb="4" eb="6">
      <t>ナイヨウ</t>
    </rPh>
    <rPh sb="7" eb="9">
      <t>カクニン</t>
    </rPh>
    <phoneticPr fontId="2"/>
  </si>
  <si>
    <t>年</t>
    <rPh sb="0" eb="1">
      <t>ネン</t>
    </rPh>
    <phoneticPr fontId="2"/>
  </si>
  <si>
    <t>月　　　　　</t>
    <rPh sb="0" eb="1">
      <t>ガツ</t>
    </rPh>
    <phoneticPr fontId="2"/>
  </si>
  <si>
    <t>日</t>
    <rPh sb="0" eb="1">
      <t>ヒ</t>
    </rPh>
    <phoneticPr fontId="2"/>
  </si>
  <si>
    <t>住所：　〒
（請求書送付先）</t>
    <phoneticPr fontId="2"/>
  </si>
  <si>
    <t>所属部署：</t>
    <rPh sb="0" eb="2">
      <t>ショゾク</t>
    </rPh>
    <rPh sb="2" eb="4">
      <t>ブショ</t>
    </rPh>
    <phoneticPr fontId="2"/>
  </si>
  <si>
    <t>ご担当者：</t>
    <rPh sb="1" eb="3">
      <t>タントウ</t>
    </rPh>
    <rPh sb="3" eb="4">
      <t>シャ</t>
    </rPh>
    <phoneticPr fontId="2"/>
  </si>
  <si>
    <t>設定してください。例） Visit1-Visit8</t>
    <rPh sb="0" eb="2">
      <t>セッテイ</t>
    </rPh>
    <rPh sb="9" eb="10">
      <t>レイ</t>
    </rPh>
    <phoneticPr fontId="2"/>
  </si>
  <si>
    <t>設定してください。例） Visit9-Visit11</t>
  </si>
  <si>
    <t>設定してください。例） Visit12-Visit14</t>
  </si>
  <si>
    <t>設定してください。例） Visit15-Visit17</t>
  </si>
  <si>
    <t>設定してください。例） Visit18-Visit20</t>
  </si>
  <si>
    <t>設定してください。</t>
    <phoneticPr fontId="2"/>
  </si>
  <si>
    <t>整理番号：****** ○○株式会社</t>
    <phoneticPr fontId="2"/>
  </si>
  <si>
    <t>設定してください。</t>
    <rPh sb="0" eb="2">
      <t>セッテイ</t>
    </rPh>
    <phoneticPr fontId="2"/>
  </si>
  <si>
    <t>%</t>
    <phoneticPr fontId="2"/>
  </si>
  <si>
    <t>x</t>
    <phoneticPr fontId="2"/>
  </si>
  <si>
    <t>h)治験実施経費</t>
    <rPh sb="2" eb="4">
      <t>チケン</t>
    </rPh>
    <rPh sb="4" eb="6">
      <t>ジッシ</t>
    </rPh>
    <rPh sb="6" eb="8">
      <t>ケイヒ</t>
    </rPh>
    <phoneticPr fontId="2"/>
  </si>
  <si>
    <t>i)治験薬（機器）管理費</t>
    <rPh sb="2" eb="4">
      <t>チケン</t>
    </rPh>
    <rPh sb="4" eb="5">
      <t>ヤク</t>
    </rPh>
    <rPh sb="6" eb="8">
      <t>キキ</t>
    </rPh>
    <rPh sb="9" eb="12">
      <t>カンリヒ</t>
    </rPh>
    <phoneticPr fontId="2"/>
  </si>
  <si>
    <t>j)検査管理費</t>
    <rPh sb="2" eb="4">
      <t>ケンサ</t>
    </rPh>
    <rPh sb="4" eb="6">
      <t>カンリ</t>
    </rPh>
    <rPh sb="6" eb="7">
      <t>ヒ</t>
    </rPh>
    <phoneticPr fontId="2"/>
  </si>
  <si>
    <t>k)放射線管理費</t>
    <rPh sb="2" eb="5">
      <t>ホウシャセン</t>
    </rPh>
    <rPh sb="5" eb="7">
      <t>カンリ</t>
    </rPh>
    <rPh sb="7" eb="8">
      <t>ヒ</t>
    </rPh>
    <phoneticPr fontId="2"/>
  </si>
  <si>
    <t>l)看護管理費</t>
    <rPh sb="2" eb="4">
      <t>カンゴ</t>
    </rPh>
    <rPh sb="4" eb="6">
      <t>カンリ</t>
    </rPh>
    <rPh sb="6" eb="7">
      <t>ヒ</t>
    </rPh>
    <phoneticPr fontId="2"/>
  </si>
  <si>
    <t>m)管理費</t>
    <rPh sb="2" eb="5">
      <t>カンリヒ</t>
    </rPh>
    <phoneticPr fontId="2"/>
  </si>
  <si>
    <t>n)直接経費計</t>
    <rPh sb="2" eb="4">
      <t>チョクセツ</t>
    </rPh>
    <rPh sb="4" eb="6">
      <t>ケイヒ</t>
    </rPh>
    <rPh sb="6" eb="7">
      <t>ケイ</t>
    </rPh>
    <phoneticPr fontId="2"/>
  </si>
  <si>
    <t>g)～m)の合計額</t>
    <rPh sb="6" eb="8">
      <t>ゴウケイ</t>
    </rPh>
    <rPh sb="8" eb="9">
      <t>ガク</t>
    </rPh>
    <phoneticPr fontId="2"/>
  </si>
  <si>
    <t>o)～q)の合計額</t>
    <rPh sb="6" eb="8">
      <t>ゴウケイ</t>
    </rPh>
    <rPh sb="8" eb="9">
      <t>ガク</t>
    </rPh>
    <phoneticPr fontId="2"/>
  </si>
  <si>
    <t>r)の30%に相当する額</t>
    <rPh sb="7" eb="9">
      <t>ソウトウ</t>
    </rPh>
    <rPh sb="11" eb="12">
      <t>ガク</t>
    </rPh>
    <phoneticPr fontId="2"/>
  </si>
  <si>
    <t>n)の30%に相当する額</t>
    <rPh sb="7" eb="9">
      <t>ソウトウ</t>
    </rPh>
    <rPh sb="11" eb="12">
      <t>ガク</t>
    </rPh>
    <phoneticPr fontId="2"/>
  </si>
  <si>
    <t>o)臨床試験研究経費</t>
    <rPh sb="2" eb="4">
      <t>リンショウ</t>
    </rPh>
    <rPh sb="4" eb="6">
      <t>シケン</t>
    </rPh>
    <rPh sb="6" eb="8">
      <t>ケンキュウ</t>
    </rPh>
    <rPh sb="8" eb="10">
      <t>ケイヒ</t>
    </rPh>
    <phoneticPr fontId="2"/>
  </si>
  <si>
    <t>p)治験実施経費</t>
    <phoneticPr fontId="2"/>
  </si>
  <si>
    <t>q)管理費</t>
    <rPh sb="2" eb="5">
      <t>カンリヒ</t>
    </rPh>
    <phoneticPr fontId="2"/>
  </si>
  <si>
    <t>r)直接経費計</t>
    <rPh sb="2" eb="4">
      <t>チョクセツ</t>
    </rPh>
    <rPh sb="4" eb="6">
      <t>ケイヒ</t>
    </rPh>
    <rPh sb="6" eb="7">
      <t>ケイ</t>
    </rPh>
    <phoneticPr fontId="2"/>
  </si>
  <si>
    <t>h')治験実施経費</t>
    <rPh sb="3" eb="5">
      <t>チケン</t>
    </rPh>
    <rPh sb="5" eb="7">
      <t>ジッシ</t>
    </rPh>
    <rPh sb="7" eb="9">
      <t>ケイヒ</t>
    </rPh>
    <phoneticPr fontId="2"/>
  </si>
  <si>
    <t>i')治験薬（機器）管理費</t>
    <rPh sb="3" eb="5">
      <t>チケン</t>
    </rPh>
    <rPh sb="5" eb="6">
      <t>ヤク</t>
    </rPh>
    <rPh sb="7" eb="9">
      <t>キキ</t>
    </rPh>
    <rPh sb="10" eb="13">
      <t>カンリヒ</t>
    </rPh>
    <phoneticPr fontId="2"/>
  </si>
  <si>
    <t>j')検査管理費</t>
    <rPh sb="3" eb="5">
      <t>ケンサ</t>
    </rPh>
    <rPh sb="5" eb="7">
      <t>カンリ</t>
    </rPh>
    <rPh sb="7" eb="8">
      <t>ヒ</t>
    </rPh>
    <phoneticPr fontId="2"/>
  </si>
  <si>
    <t>k')放射線管理費</t>
    <rPh sb="3" eb="6">
      <t>ホウシャセン</t>
    </rPh>
    <rPh sb="6" eb="8">
      <t>カンリ</t>
    </rPh>
    <rPh sb="8" eb="9">
      <t>ヒ</t>
    </rPh>
    <phoneticPr fontId="2"/>
  </si>
  <si>
    <t>l')看護管理費</t>
    <rPh sb="3" eb="5">
      <t>カンゴ</t>
    </rPh>
    <rPh sb="5" eb="7">
      <t>カンリ</t>
    </rPh>
    <rPh sb="7" eb="8">
      <t>ヒ</t>
    </rPh>
    <phoneticPr fontId="2"/>
  </si>
  <si>
    <t>m')管理費</t>
    <rPh sb="3" eb="6">
      <t>カンリヒ</t>
    </rPh>
    <phoneticPr fontId="2"/>
  </si>
  <si>
    <t>n')直接経費計</t>
    <rPh sb="3" eb="5">
      <t>チョクセツ</t>
    </rPh>
    <rPh sb="5" eb="7">
      <t>ケイヒ</t>
    </rPh>
    <rPh sb="7" eb="8">
      <t>ケイ</t>
    </rPh>
    <phoneticPr fontId="2"/>
  </si>
  <si>
    <t>g')～m')の合計額</t>
    <rPh sb="8" eb="10">
      <t>ゴウケイ</t>
    </rPh>
    <rPh sb="10" eb="11">
      <t>ガク</t>
    </rPh>
    <phoneticPr fontId="2"/>
  </si>
  <si>
    <t>n')の30%に相当する額</t>
    <rPh sb="8" eb="10">
      <t>ソウトウ</t>
    </rPh>
    <rPh sb="12" eb="13">
      <t>ガク</t>
    </rPh>
    <phoneticPr fontId="2"/>
  </si>
  <si>
    <t>s)臨床試験研究経費</t>
    <rPh sb="2" eb="4">
      <t>リンショウ</t>
    </rPh>
    <rPh sb="4" eb="6">
      <t>シケン</t>
    </rPh>
    <rPh sb="6" eb="8">
      <t>ケンキュウ</t>
    </rPh>
    <rPh sb="8" eb="10">
      <t>ケイヒ</t>
    </rPh>
    <phoneticPr fontId="2"/>
  </si>
  <si>
    <t>t)治験実施経費</t>
    <rPh sb="2" eb="4">
      <t>チケン</t>
    </rPh>
    <rPh sb="4" eb="6">
      <t>ジッシ</t>
    </rPh>
    <rPh sb="6" eb="8">
      <t>ケイヒ</t>
    </rPh>
    <phoneticPr fontId="2"/>
  </si>
  <si>
    <t>u)管理費</t>
    <rPh sb="2" eb="5">
      <t>カンリヒ</t>
    </rPh>
    <phoneticPr fontId="2"/>
  </si>
  <si>
    <t>v)直接経費計</t>
    <rPh sb="2" eb="4">
      <t>チョクセツ</t>
    </rPh>
    <rPh sb="4" eb="6">
      <t>ケイヒ</t>
    </rPh>
    <rPh sb="6" eb="7">
      <t>ケイ</t>
    </rPh>
    <phoneticPr fontId="2"/>
  </si>
  <si>
    <t>s)～u)の合計額</t>
    <rPh sb="6" eb="8">
      <t>ゴウケイ</t>
    </rPh>
    <rPh sb="8" eb="9">
      <t>ガク</t>
    </rPh>
    <phoneticPr fontId="2"/>
  </si>
  <si>
    <t>v)の30%に相当する額</t>
    <rPh sb="7" eb="9">
      <t>ソウトウ</t>
    </rPh>
    <rPh sb="11" eb="12">
      <t>ガク</t>
    </rPh>
    <phoneticPr fontId="2"/>
  </si>
  <si>
    <t>３． 被験者負担軽減費：来院実績で算定</t>
    <rPh sb="3" eb="6">
      <t>ヒケンシャ</t>
    </rPh>
    <rPh sb="6" eb="8">
      <t>フタン</t>
    </rPh>
    <rPh sb="8" eb="10">
      <t>ケイゲン</t>
    </rPh>
    <rPh sb="10" eb="11">
      <t>ヒ</t>
    </rPh>
    <rPh sb="12" eb="14">
      <t>ライイン</t>
    </rPh>
    <rPh sb="14" eb="16">
      <t>ジッセキ</t>
    </rPh>
    <rPh sb="17" eb="19">
      <t>サンテイ</t>
    </rPh>
    <phoneticPr fontId="2"/>
  </si>
  <si>
    <t>＜1来院あたりの金額＞</t>
    <rPh sb="2" eb="4">
      <t>ライイン</t>
    </rPh>
    <rPh sb="8" eb="10">
      <t>キンガク</t>
    </rPh>
    <phoneticPr fontId="2"/>
  </si>
  <si>
    <t>直接経費</t>
    <phoneticPr fontId="2"/>
  </si>
  <si>
    <t>w)被験者負担軽減費</t>
    <rPh sb="2" eb="5">
      <t>ヒケンシャ</t>
    </rPh>
    <rPh sb="5" eb="7">
      <t>フタン</t>
    </rPh>
    <rPh sb="7" eb="9">
      <t>ケイゲン</t>
    </rPh>
    <rPh sb="9" eb="10">
      <t>ヒ</t>
    </rPh>
    <phoneticPr fontId="2"/>
  </si>
  <si>
    <t>10,000円（実績相当額）</t>
    <rPh sb="6" eb="7">
      <t>エン</t>
    </rPh>
    <rPh sb="8" eb="10">
      <t>ジッセキ</t>
    </rPh>
    <rPh sb="10" eb="12">
      <t>ソウトウ</t>
    </rPh>
    <rPh sb="12" eb="13">
      <t>ガク</t>
    </rPh>
    <phoneticPr fontId="2"/>
  </si>
  <si>
    <t>w)～x)の合計額</t>
    <rPh sb="6" eb="8">
      <t>ゴウケイ</t>
    </rPh>
    <rPh sb="8" eb="9">
      <t>ガク</t>
    </rPh>
    <phoneticPr fontId="2"/>
  </si>
  <si>
    <r>
      <t xml:space="preserve">F) </t>
    </r>
    <r>
      <rPr>
        <sz val="9"/>
        <rFont val="ＭＳ Ｐゴシック"/>
        <family val="3"/>
        <charset val="128"/>
      </rPr>
      <t>合計</t>
    </r>
    <rPh sb="3" eb="5">
      <t>ゴウケイ</t>
    </rPh>
    <phoneticPr fontId="2"/>
  </si>
  <si>
    <t>3．実績単価</t>
    <rPh sb="2" eb="4">
      <t>ジッセキ</t>
    </rPh>
    <rPh sb="4" eb="6">
      <t>タンカ</t>
    </rPh>
    <phoneticPr fontId="2"/>
  </si>
  <si>
    <t>F)</t>
    <phoneticPr fontId="2"/>
  </si>
  <si>
    <t>来院回数</t>
    <rPh sb="0" eb="4">
      <t>ライインカイスウ</t>
    </rPh>
    <phoneticPr fontId="2"/>
  </si>
  <si>
    <t xml:space="preserve"> 被験者負担軽減費</t>
    <phoneticPr fontId="2"/>
  </si>
  <si>
    <t>来院時</t>
    <rPh sb="0" eb="3">
      <t>ライインジ</t>
    </rPh>
    <phoneticPr fontId="2"/>
  </si>
  <si>
    <t>*  被験者負担軽減費は、請求単価に来院実績（回数）を掛けて算出します。</t>
    <rPh sb="13" eb="15">
      <t>セイキュウ</t>
    </rPh>
    <rPh sb="15" eb="17">
      <t>タンカ</t>
    </rPh>
    <rPh sb="23" eb="25">
      <t>カイスウ</t>
    </rPh>
    <rPh sb="27" eb="28">
      <t>カ</t>
    </rPh>
    <rPh sb="30" eb="32">
      <t>サンシュツ</t>
    </rPh>
    <phoneticPr fontId="2"/>
  </si>
  <si>
    <t>10,000円（消費税込み）</t>
    <rPh sb="6" eb="7">
      <t>エン</t>
    </rPh>
    <rPh sb="8" eb="12">
      <t>ショウヒゼイコ</t>
    </rPh>
    <phoneticPr fontId="2"/>
  </si>
  <si>
    <t>h)外部CRC管理経費</t>
    <rPh sb="2" eb="4">
      <t>ガイブ</t>
    </rPh>
    <rPh sb="7" eb="9">
      <t>カンリ</t>
    </rPh>
    <rPh sb="9" eb="11">
      <t>ケイヒ</t>
    </rPh>
    <phoneticPr fontId="2"/>
  </si>
  <si>
    <t>p)外部CRC管理経費</t>
    <phoneticPr fontId="2"/>
  </si>
  <si>
    <t>h')外部CRC管理経費</t>
    <rPh sb="3" eb="5">
      <t>ガイブ</t>
    </rPh>
    <rPh sb="8" eb="10">
      <t>カンリ</t>
    </rPh>
    <rPh sb="10" eb="12">
      <t>ケイヒ</t>
    </rPh>
    <phoneticPr fontId="2"/>
  </si>
  <si>
    <t>マイルストーン期間（費用請求発生ポイント：期初）</t>
    <rPh sb="21" eb="23">
      <t>キショ</t>
    </rPh>
    <phoneticPr fontId="2"/>
  </si>
  <si>
    <t>　　　</t>
    <phoneticPr fontId="2"/>
  </si>
  <si>
    <t>　　＊お手数ですが、上記内容をご確認いただきましたら、下記にご記入の上、本書をご返信くださいますようお願いいたします。</t>
    <rPh sb="4" eb="6">
      <t>テスウ</t>
    </rPh>
    <rPh sb="10" eb="12">
      <t>ジョウキ</t>
    </rPh>
    <rPh sb="12" eb="14">
      <t>ナイヨウ</t>
    </rPh>
    <rPh sb="16" eb="18">
      <t>カクニン</t>
    </rPh>
    <rPh sb="27" eb="29">
      <t>カキ</t>
    </rPh>
    <rPh sb="31" eb="33">
      <t>キニュウ</t>
    </rPh>
    <rPh sb="34" eb="35">
      <t>ウエ</t>
    </rPh>
    <rPh sb="36" eb="38">
      <t>ホンショ</t>
    </rPh>
    <rPh sb="40" eb="42">
      <t>ヘンシン</t>
    </rPh>
    <phoneticPr fontId="2"/>
  </si>
  <si>
    <r>
      <t>a)～c)の合計額の</t>
    </r>
    <r>
      <rPr>
        <sz val="9"/>
        <color rgb="FFFF0000"/>
        <rFont val="ＭＳ Ｐゴシック"/>
        <family val="3"/>
        <charset val="128"/>
      </rPr>
      <t>30</t>
    </r>
    <r>
      <rPr>
        <sz val="9"/>
        <rFont val="ＭＳ Ｐゴシック"/>
        <family val="3"/>
        <charset val="128"/>
      </rPr>
      <t>%に相当する額</t>
    </r>
    <rPh sb="6" eb="8">
      <t>ゴウケイ</t>
    </rPh>
    <rPh sb="8" eb="9">
      <t>ガク</t>
    </rPh>
    <rPh sb="14" eb="16">
      <t>ソウトウ</t>
    </rPh>
    <rPh sb="18" eb="19">
      <t>ガク</t>
    </rPh>
    <phoneticPr fontId="2"/>
  </si>
  <si>
    <r>
      <t>c')の</t>
    </r>
    <r>
      <rPr>
        <sz val="9"/>
        <color rgb="FFFF0000"/>
        <rFont val="ＭＳ Ｐゴシック"/>
        <family val="3"/>
        <charset val="128"/>
      </rPr>
      <t>30</t>
    </r>
    <r>
      <rPr>
        <sz val="9"/>
        <rFont val="ＭＳ Ｐゴシック"/>
        <family val="3"/>
        <charset val="128"/>
      </rPr>
      <t>%に相当する額</t>
    </r>
    <rPh sb="8" eb="10">
      <t>ソウトウ</t>
    </rPh>
    <rPh sb="12" eb="13">
      <t>ガク</t>
    </rPh>
    <phoneticPr fontId="2"/>
  </si>
  <si>
    <r>
      <t>g)～l)の合計額の</t>
    </r>
    <r>
      <rPr>
        <sz val="9"/>
        <color rgb="FFFF0000"/>
        <rFont val="ＭＳ Ｐゴシック"/>
        <family val="3"/>
        <charset val="128"/>
      </rPr>
      <t>30</t>
    </r>
    <r>
      <rPr>
        <sz val="9"/>
        <rFont val="ＭＳ Ｐゴシック"/>
        <family val="3"/>
        <charset val="128"/>
      </rPr>
      <t>%に相当する額</t>
    </r>
    <rPh sb="6" eb="8">
      <t>ゴウケイ</t>
    </rPh>
    <rPh sb="8" eb="9">
      <t>ガク</t>
    </rPh>
    <rPh sb="14" eb="16">
      <t>ソウトウ</t>
    </rPh>
    <rPh sb="18" eb="19">
      <t>ガク</t>
    </rPh>
    <phoneticPr fontId="2"/>
  </si>
  <si>
    <r>
      <t>o)～p)の合計額の</t>
    </r>
    <r>
      <rPr>
        <sz val="9"/>
        <color rgb="FFFF0000"/>
        <rFont val="ＭＳ Ｐゴシック"/>
        <family val="3"/>
        <charset val="128"/>
      </rPr>
      <t>30</t>
    </r>
    <r>
      <rPr>
        <sz val="9"/>
        <rFont val="ＭＳ Ｐゴシック"/>
        <family val="3"/>
        <charset val="128"/>
      </rPr>
      <t>%に相当する額</t>
    </r>
    <rPh sb="6" eb="8">
      <t>ゴウケイ</t>
    </rPh>
    <rPh sb="8" eb="9">
      <t>ガク</t>
    </rPh>
    <rPh sb="14" eb="16">
      <t>ソウトウ</t>
    </rPh>
    <rPh sb="18" eb="19">
      <t>ガク</t>
    </rPh>
    <phoneticPr fontId="2"/>
  </si>
  <si>
    <r>
      <t>s)～t)の合計額の</t>
    </r>
    <r>
      <rPr>
        <sz val="9"/>
        <color rgb="FFFF0000"/>
        <rFont val="ＭＳ Ｐゴシック"/>
        <family val="3"/>
        <charset val="128"/>
      </rPr>
      <t>30</t>
    </r>
    <r>
      <rPr>
        <sz val="9"/>
        <rFont val="ＭＳ Ｐゴシック"/>
        <family val="3"/>
        <charset val="128"/>
      </rPr>
      <t>%に相当する額</t>
    </r>
    <rPh sb="6" eb="8">
      <t>ゴウケイ</t>
    </rPh>
    <rPh sb="8" eb="9">
      <t>ガク</t>
    </rPh>
    <rPh sb="14" eb="16">
      <t>ソウトウ</t>
    </rPh>
    <rPh sb="18" eb="19">
      <t>ガク</t>
    </rPh>
    <phoneticPr fontId="2"/>
  </si>
  <si>
    <r>
      <t>w)の</t>
    </r>
    <r>
      <rPr>
        <sz val="9"/>
        <color rgb="FFFF0000"/>
        <rFont val="ＭＳ Ｐゴシック"/>
        <family val="3"/>
        <charset val="128"/>
      </rPr>
      <t>30</t>
    </r>
    <r>
      <rPr>
        <sz val="9"/>
        <rFont val="ＭＳ Ｐゴシック"/>
        <family val="3"/>
        <charset val="128"/>
      </rPr>
      <t>%に相当する額</t>
    </r>
    <rPh sb="7" eb="9">
      <t>ソウトウ</t>
    </rPh>
    <rPh sb="11" eb="12">
      <t>ガク</t>
    </rPh>
    <phoneticPr fontId="2"/>
  </si>
  <si>
    <r>
      <t>g')～l')の合計額の</t>
    </r>
    <r>
      <rPr>
        <sz val="9"/>
        <color rgb="FFFF0000"/>
        <rFont val="ＭＳ Ｐゴシック"/>
        <family val="3"/>
        <charset val="128"/>
      </rPr>
      <t>30</t>
    </r>
    <r>
      <rPr>
        <sz val="9"/>
        <rFont val="ＭＳ Ｐゴシック"/>
        <family val="3"/>
        <charset val="128"/>
      </rPr>
      <t>%に相当する額</t>
    </r>
    <rPh sb="8" eb="10">
      <t>ゴウケイ</t>
    </rPh>
    <rPh sb="10" eb="11">
      <t>ガク</t>
    </rPh>
    <rPh sb="16" eb="18">
      <t>ソウトウ</t>
    </rPh>
    <rPh sb="20" eb="21">
      <t>ガク</t>
    </rPh>
    <phoneticPr fontId="2"/>
  </si>
  <si>
    <t>a)～c)の合計額の30%に相当する額</t>
    <rPh sb="6" eb="8">
      <t>ゴウケイ</t>
    </rPh>
    <rPh sb="8" eb="9">
      <t>ガク</t>
    </rPh>
    <rPh sb="14" eb="16">
      <t>ソウトウ</t>
    </rPh>
    <rPh sb="18" eb="19">
      <t>ガク</t>
    </rPh>
    <phoneticPr fontId="2"/>
  </si>
  <si>
    <t>c')の30%に相当する額</t>
    <rPh sb="8" eb="10">
      <t>ソウトウ</t>
    </rPh>
    <rPh sb="12" eb="13">
      <t>ガク</t>
    </rPh>
    <phoneticPr fontId="2"/>
  </si>
  <si>
    <t>g)～l)の合計額の30%に相当する額</t>
    <rPh sb="6" eb="8">
      <t>ゴウケイ</t>
    </rPh>
    <rPh sb="8" eb="9">
      <t>ガク</t>
    </rPh>
    <rPh sb="14" eb="16">
      <t>ソウトウ</t>
    </rPh>
    <rPh sb="18" eb="19">
      <t>ガク</t>
    </rPh>
    <phoneticPr fontId="2"/>
  </si>
  <si>
    <t>o)～p)の合計額の30%に相当する額</t>
    <rPh sb="6" eb="8">
      <t>ゴウケイ</t>
    </rPh>
    <rPh sb="8" eb="9">
      <t>ガク</t>
    </rPh>
    <rPh sb="14" eb="16">
      <t>ソウトウ</t>
    </rPh>
    <rPh sb="18" eb="19">
      <t>ガク</t>
    </rPh>
    <phoneticPr fontId="2"/>
  </si>
  <si>
    <t>g')～l')の合計額30%に相当する額</t>
    <rPh sb="8" eb="10">
      <t>ゴウケイ</t>
    </rPh>
    <rPh sb="10" eb="11">
      <t>ガク</t>
    </rPh>
    <rPh sb="15" eb="17">
      <t>ソウトウ</t>
    </rPh>
    <rPh sb="19" eb="20">
      <t>ガク</t>
    </rPh>
    <phoneticPr fontId="2"/>
  </si>
  <si>
    <t>s)～t)の合計額の30%に相当する額</t>
    <rPh sb="6" eb="8">
      <t>ゴウケイ</t>
    </rPh>
    <rPh sb="8" eb="9">
      <t>ガク</t>
    </rPh>
    <rPh sb="14" eb="16">
      <t>ソウトウ</t>
    </rPh>
    <rPh sb="18" eb="19">
      <t>ガク</t>
    </rPh>
    <phoneticPr fontId="2"/>
  </si>
  <si>
    <t>w)の30%に相当する額</t>
    <rPh sb="7" eb="9">
      <t>ソウトウ</t>
    </rPh>
    <rPh sb="11" eb="12">
      <t>ガク</t>
    </rPh>
    <phoneticPr fontId="2"/>
  </si>
  <si>
    <t>g')～l')の合計額の30%に相当する額</t>
    <rPh sb="8" eb="10">
      <t>ゴウケイ</t>
    </rPh>
    <rPh sb="10" eb="11">
      <t>ガク</t>
    </rPh>
    <rPh sb="16" eb="18">
      <t>ソウトウ</t>
    </rPh>
    <rPh sb="20" eb="21">
      <t>ガク</t>
    </rPh>
    <phoneticPr fontId="2"/>
  </si>
  <si>
    <r>
      <t>a)～d)の合計額の</t>
    </r>
    <r>
      <rPr>
        <sz val="9"/>
        <color rgb="FFFF0000"/>
        <rFont val="ＭＳ Ｐゴシック"/>
        <family val="3"/>
        <charset val="128"/>
      </rPr>
      <t>30</t>
    </r>
    <r>
      <rPr>
        <sz val="9"/>
        <rFont val="ＭＳ Ｐゴシック"/>
        <family val="3"/>
        <charset val="128"/>
      </rPr>
      <t>%に相当する額</t>
    </r>
    <rPh sb="6" eb="8">
      <t>ゴウケイ</t>
    </rPh>
    <rPh sb="8" eb="9">
      <t>ガク</t>
    </rPh>
    <rPh sb="14" eb="16">
      <t>ソウトウ</t>
    </rPh>
    <rPh sb="18" eb="19">
      <t>ガク</t>
    </rPh>
    <phoneticPr fontId="2"/>
  </si>
  <si>
    <r>
      <t>d')の</t>
    </r>
    <r>
      <rPr>
        <sz val="9"/>
        <color rgb="FFFF0000"/>
        <rFont val="ＭＳ Ｐゴシック"/>
        <family val="3"/>
        <charset val="128"/>
      </rPr>
      <t>30</t>
    </r>
    <r>
      <rPr>
        <sz val="9"/>
        <rFont val="ＭＳ Ｐゴシック"/>
        <family val="3"/>
        <charset val="128"/>
      </rPr>
      <t>%に相当する額</t>
    </r>
    <rPh sb="8" eb="10">
      <t>ソウトウ</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</si>
</sst>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quot;円&quot;\ "/>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9"/>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sz val="11"/>
      <color rgb="FFFF0000"/>
      <name val="ＭＳ Ｐゴシック"/>
      <family val="3"/>
      <charset val="128"/>
    </font>
    <font>
      <b/>
      <sz val="20"/>
      <name val="ＭＳ Ｐゴシック"/>
      <family val="3"/>
      <charset val="128"/>
    </font>
    <font>
      <b/>
      <sz val="12"/>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u/>
      <sz val="12"/>
      <color rgb="FFFF0000"/>
      <name val="ＭＳ Ｐゴシック"/>
      <family val="3"/>
      <charset val="128"/>
    </font>
    <font>
      <b/>
      <sz val="12"/>
      <color rgb="FFFF0000"/>
      <name val="ＭＳ Ｐゴシック"/>
      <family val="3"/>
      <charset val="128"/>
    </font>
    <font>
      <b/>
      <sz val="12"/>
      <color theme="3"/>
      <name val="ＭＳ Ｐゴシック"/>
      <family val="3"/>
      <charset val="128"/>
    </font>
    <font>
      <b/>
      <sz val="18"/>
      <name val="ＭＳ Ｐゴシック"/>
      <family val="3"/>
      <charset val="128"/>
    </font>
    <font>
      <u/>
      <sz val="12"/>
      <color indexed="10"/>
      <name val="ＭＳ Ｐゴシック"/>
      <family val="3"/>
      <charset val="128"/>
    </font>
    <font>
      <sz val="12"/>
      <color indexed="10"/>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38" fontId="0" fillId="0" borderId="0" xfId="1" applyFont="1" applyAlignment="1">
      <alignment horizontal="left" vertical="center"/>
    </xf>
    <xf numFmtId="38" fontId="0" fillId="0" borderId="0" xfId="1" applyFont="1">
      <alignment vertical="center"/>
    </xf>
    <xf numFmtId="38" fontId="5" fillId="0" borderId="0" xfId="1" applyFont="1">
      <alignment vertical="center"/>
    </xf>
    <xf numFmtId="38" fontId="5" fillId="0" borderId="0" xfId="1" applyFont="1" applyFill="1" applyBorder="1">
      <alignment vertical="center"/>
    </xf>
    <xf numFmtId="0" fontId="8" fillId="0" borderId="0" xfId="0" applyFont="1" applyAlignment="1">
      <alignment vertical="center" wrapText="1"/>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8"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10" fillId="0" borderId="0" xfId="0" applyFont="1" applyAlignment="1">
      <alignment horizontal="right" vertical="center"/>
    </xf>
    <xf numFmtId="177" fontId="10" fillId="0" borderId="0" xfId="0" applyNumberFormat="1" applyFont="1">
      <alignmen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177" fontId="3" fillId="0" borderId="0" xfId="0" applyNumberFormat="1" applyFont="1">
      <alignment vertical="center"/>
    </xf>
    <xf numFmtId="9" fontId="5" fillId="0" borderId="0" xfId="0" applyNumberFormat="1" applyFont="1">
      <alignment vertical="center"/>
    </xf>
    <xf numFmtId="38" fontId="5" fillId="0" borderId="0" xfId="1" applyFont="1" applyFill="1" applyBorder="1" applyAlignment="1">
      <alignment vertical="center"/>
    </xf>
    <xf numFmtId="38" fontId="6" fillId="0" borderId="0" xfId="1" applyFont="1" applyFill="1" applyBorder="1" applyAlignment="1">
      <alignment horizontal="center" vertical="center"/>
    </xf>
    <xf numFmtId="9" fontId="6" fillId="0" borderId="0" xfId="0" applyNumberFormat="1"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9" fontId="8" fillId="0" borderId="0" xfId="0" applyNumberFormat="1" applyFont="1">
      <alignment vertical="center"/>
    </xf>
    <xf numFmtId="38" fontId="8" fillId="0" borderId="0" xfId="1" applyFont="1" applyFill="1" applyBorder="1" applyAlignment="1">
      <alignment vertical="center"/>
    </xf>
    <xf numFmtId="178" fontId="10" fillId="0" borderId="11" xfId="0" applyNumberFormat="1" applyFont="1" applyBorder="1" applyAlignment="1">
      <alignment horizontal="right" vertical="center"/>
    </xf>
    <xf numFmtId="0" fontId="10" fillId="0" borderId="7" xfId="0" applyFont="1" applyBorder="1" applyAlignment="1">
      <alignment horizontal="center" vertical="center" wrapText="1"/>
    </xf>
    <xf numFmtId="0" fontId="10" fillId="0" borderId="7" xfId="0" applyFont="1" applyBorder="1">
      <alignment vertical="center"/>
    </xf>
    <xf numFmtId="0" fontId="10" fillId="0" borderId="7" xfId="0" applyFont="1" applyBorder="1" applyAlignment="1">
      <alignment horizontal="right" vertical="center"/>
    </xf>
    <xf numFmtId="178" fontId="10" fillId="0" borderId="12" xfId="0" applyNumberFormat="1" applyFont="1" applyBorder="1" applyAlignment="1">
      <alignment horizontal="right" vertical="center"/>
    </xf>
    <xf numFmtId="177" fontId="10" fillId="0" borderId="7" xfId="0" applyNumberFormat="1" applyFont="1" applyBorder="1">
      <alignment vertical="center"/>
    </xf>
    <xf numFmtId="177" fontId="10" fillId="0" borderId="13" xfId="0" applyNumberFormat="1" applyFont="1" applyBorder="1">
      <alignment vertical="center"/>
    </xf>
    <xf numFmtId="0" fontId="10" fillId="0" borderId="0" xfId="0" applyFont="1" applyAlignment="1">
      <alignment horizontal="left" vertical="center"/>
    </xf>
    <xf numFmtId="177" fontId="8" fillId="0" borderId="0" xfId="0" applyNumberFormat="1" applyFont="1">
      <alignment vertical="center"/>
    </xf>
    <xf numFmtId="177" fontId="5" fillId="0" borderId="0" xfId="0" applyNumberFormat="1" applyFont="1">
      <alignment vertical="center"/>
    </xf>
    <xf numFmtId="0" fontId="5" fillId="0" borderId="0" xfId="0" applyFont="1" applyAlignment="1">
      <alignment horizontal="center" vertical="center"/>
    </xf>
    <xf numFmtId="9" fontId="8" fillId="3" borderId="5" xfId="0" applyNumberFormat="1" applyFont="1" applyFill="1" applyBorder="1">
      <alignment vertical="center"/>
    </xf>
    <xf numFmtId="3" fontId="8" fillId="0" borderId="3" xfId="0" applyNumberFormat="1" applyFont="1" applyBorder="1">
      <alignment vertical="center"/>
    </xf>
    <xf numFmtId="177" fontId="3" fillId="0" borderId="0" xfId="0" applyNumberFormat="1" applyFont="1" applyAlignment="1">
      <alignment horizontal="center"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8" fillId="0" borderId="10" xfId="0" applyFont="1" applyBorder="1">
      <alignment vertical="center"/>
    </xf>
    <xf numFmtId="0" fontId="8" fillId="3" borderId="4"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9" fillId="0" borderId="0" xfId="0" applyFont="1" applyAlignment="1">
      <alignment horizontal="center"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0" fillId="0" borderId="0" xfId="0" applyAlignment="1">
      <alignment horizontal="left" vertical="center"/>
    </xf>
    <xf numFmtId="177" fontId="4" fillId="0" borderId="0" xfId="0" applyNumberFormat="1" applyFont="1" applyAlignment="1">
      <alignment vertical="center" wrapText="1"/>
    </xf>
    <xf numFmtId="0" fontId="4" fillId="0" borderId="0" xfId="0" applyFont="1" applyAlignment="1">
      <alignment horizontal="center" vertical="center"/>
    </xf>
    <xf numFmtId="9" fontId="7" fillId="0" borderId="0" xfId="0" applyNumberFormat="1" applyFont="1" applyAlignment="1">
      <alignment horizontal="center" vertical="center"/>
    </xf>
    <xf numFmtId="0" fontId="10" fillId="0" borderId="0" xfId="0" applyFont="1" applyAlignment="1">
      <alignment horizontal="center" vertical="center"/>
    </xf>
    <xf numFmtId="9" fontId="10" fillId="0" borderId="0" xfId="0" applyNumberFormat="1" applyFont="1" applyAlignment="1">
      <alignment horizontal="center" vertical="center"/>
    </xf>
    <xf numFmtId="38" fontId="8" fillId="0" borderId="0" xfId="1" applyFont="1" applyFill="1" applyBorder="1" applyAlignment="1">
      <alignment horizontal="center" vertical="center"/>
    </xf>
    <xf numFmtId="0" fontId="12" fillId="0" borderId="0" xfId="0" applyFont="1" applyAlignment="1">
      <alignment horizontal="left" vertical="center"/>
    </xf>
    <xf numFmtId="38" fontId="0" fillId="0" borderId="0" xfId="1"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38" fontId="15" fillId="0" borderId="0" xfId="1" applyFont="1">
      <alignment vertical="center"/>
    </xf>
    <xf numFmtId="0" fontId="17" fillId="0" borderId="2" xfId="0" applyFont="1" applyBorder="1">
      <alignment vertical="center"/>
    </xf>
    <xf numFmtId="0" fontId="18" fillId="0" borderId="2" xfId="0" applyFont="1" applyBorder="1">
      <alignment vertical="center"/>
    </xf>
    <xf numFmtId="38" fontId="17" fillId="0" borderId="2" xfId="1" applyFont="1" applyBorder="1">
      <alignment vertical="center"/>
    </xf>
    <xf numFmtId="0" fontId="17" fillId="0" borderId="0" xfId="0" applyFont="1" applyAlignment="1">
      <alignment vertical="top"/>
    </xf>
    <xf numFmtId="0" fontId="15" fillId="0" borderId="0" xfId="0" applyFont="1" applyAlignment="1">
      <alignment vertical="top"/>
    </xf>
    <xf numFmtId="177" fontId="19" fillId="0" borderId="0" xfId="0" applyNumberFormat="1" applyFont="1" applyAlignment="1">
      <alignment vertical="center" wrapText="1"/>
    </xf>
    <xf numFmtId="0" fontId="15" fillId="0" borderId="0" xfId="0" applyFont="1" applyAlignment="1">
      <alignment horizontal="right" vertical="center"/>
    </xf>
    <xf numFmtId="49" fontId="0" fillId="3" borderId="1" xfId="1" applyNumberFormat="1" applyFont="1" applyFill="1" applyBorder="1" applyAlignment="1">
      <alignment horizontal="center" vertical="center"/>
    </xf>
    <xf numFmtId="14" fontId="15" fillId="0" borderId="1" xfId="1" applyNumberFormat="1" applyFont="1" applyFill="1" applyBorder="1" applyAlignment="1">
      <alignment horizontal="center" vertical="center"/>
    </xf>
    <xf numFmtId="14" fontId="15" fillId="4" borderId="1" xfId="1" applyNumberFormat="1" applyFont="1" applyFill="1" applyBorder="1" applyAlignment="1">
      <alignment horizontal="center" vertical="center"/>
    </xf>
    <xf numFmtId="177" fontId="15" fillId="0" borderId="1" xfId="0" applyNumberFormat="1" applyFont="1" applyBorder="1">
      <alignment vertical="center"/>
    </xf>
    <xf numFmtId="0" fontId="15" fillId="0" borderId="0" xfId="0" applyFont="1" applyAlignment="1">
      <alignment horizontal="center" vertical="center"/>
    </xf>
    <xf numFmtId="0" fontId="20" fillId="0" borderId="0" xfId="0" applyFont="1" applyAlignment="1">
      <alignment horizontal="center" vertical="center" wrapText="1"/>
    </xf>
    <xf numFmtId="9" fontId="15" fillId="0" borderId="0" xfId="0" applyNumberFormat="1" applyFont="1" applyAlignment="1">
      <alignment horizontal="center" vertical="center"/>
    </xf>
    <xf numFmtId="38" fontId="15" fillId="0" borderId="0" xfId="1" applyFont="1" applyFill="1" applyBorder="1" applyAlignment="1">
      <alignment horizontal="center" vertical="center"/>
    </xf>
    <xf numFmtId="176" fontId="15" fillId="0" borderId="0" xfId="0" applyNumberFormat="1" applyFont="1">
      <alignment vertical="center"/>
    </xf>
    <xf numFmtId="9" fontId="15" fillId="0" borderId="0" xfId="0" applyNumberFormat="1" applyFont="1">
      <alignment vertical="center"/>
    </xf>
    <xf numFmtId="9" fontId="15" fillId="0" borderId="0" xfId="0" applyNumberFormat="1" applyFont="1" applyAlignment="1">
      <alignment horizontal="right" vertical="center"/>
    </xf>
    <xf numFmtId="38" fontId="7" fillId="0" borderId="0" xfId="1" applyFont="1" applyFill="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2" fillId="0" borderId="0" xfId="0" applyFont="1">
      <alignment vertical="center"/>
    </xf>
    <xf numFmtId="0" fontId="15" fillId="5" borderId="0" xfId="0" applyFont="1" applyFill="1">
      <alignment vertical="center"/>
    </xf>
    <xf numFmtId="0" fontId="8" fillId="0" borderId="9" xfId="0" applyFont="1" applyBorder="1">
      <alignment vertical="center"/>
    </xf>
    <xf numFmtId="177" fontId="10" fillId="6" borderId="0" xfId="0" applyNumberFormat="1" applyFont="1" applyFill="1">
      <alignment vertical="center"/>
    </xf>
    <xf numFmtId="177" fontId="8" fillId="0" borderId="9" xfId="0" applyNumberFormat="1" applyFont="1" applyBorder="1">
      <alignment vertical="center"/>
    </xf>
    <xf numFmtId="177" fontId="8" fillId="0" borderId="2" xfId="0" applyNumberFormat="1" applyFont="1" applyBorder="1">
      <alignment vertical="center"/>
    </xf>
    <xf numFmtId="0" fontId="8" fillId="0" borderId="10" xfId="0" applyFont="1" applyBorder="1">
      <alignment vertical="center"/>
    </xf>
    <xf numFmtId="0" fontId="8" fillId="3" borderId="1" xfId="0" applyFont="1" applyFill="1" applyBorder="1">
      <alignment vertical="center"/>
    </xf>
    <xf numFmtId="0" fontId="8" fillId="3" borderId="4" xfId="0" applyFont="1" applyFill="1" applyBorder="1">
      <alignment vertical="center"/>
    </xf>
    <xf numFmtId="176" fontId="8" fillId="0" borderId="1" xfId="0" applyNumberFormat="1" applyFont="1" applyBorder="1" applyAlignment="1">
      <alignment horizontal="right" vertical="center"/>
    </xf>
    <xf numFmtId="0" fontId="9" fillId="0" borderId="0" xfId="0" applyFont="1" applyAlignment="1">
      <alignment horizontal="center" vertical="center"/>
    </xf>
    <xf numFmtId="177" fontId="8" fillId="0" borderId="4" xfId="0" applyNumberFormat="1" applyFont="1" applyBorder="1">
      <alignment vertical="center"/>
    </xf>
    <xf numFmtId="177" fontId="8" fillId="0" borderId="3" xfId="0" applyNumberFormat="1" applyFont="1" applyBorder="1">
      <alignment vertical="center"/>
    </xf>
    <xf numFmtId="0" fontId="8" fillId="3" borderId="3" xfId="0" applyFont="1" applyFill="1" applyBorder="1">
      <alignment vertical="center"/>
    </xf>
    <xf numFmtId="0" fontId="8" fillId="3" borderId="5" xfId="0" applyFont="1" applyFill="1" applyBorder="1">
      <alignment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176" fontId="8" fillId="0" borderId="3" xfId="0" applyNumberFormat="1" applyFont="1" applyBorder="1">
      <alignment vertical="center"/>
    </xf>
    <xf numFmtId="0" fontId="8" fillId="0" borderId="5" xfId="0" applyFont="1" applyBorder="1">
      <alignment vertical="center"/>
    </xf>
    <xf numFmtId="0" fontId="8" fillId="0" borderId="1" xfId="0" applyFont="1" applyBorder="1">
      <alignment vertical="center"/>
    </xf>
    <xf numFmtId="176" fontId="8" fillId="0" borderId="1" xfId="0" applyNumberFormat="1" applyFont="1" applyBorder="1">
      <alignment vertical="center"/>
    </xf>
    <xf numFmtId="0" fontId="10" fillId="0" borderId="4" xfId="0" applyFont="1" applyBorder="1">
      <alignment vertical="center"/>
    </xf>
    <xf numFmtId="0" fontId="8" fillId="0" borderId="3" xfId="0" applyFont="1" applyBorder="1">
      <alignment vertical="center"/>
    </xf>
    <xf numFmtId="177" fontId="8" fillId="0" borderId="5"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8" xfId="0" applyFont="1" applyBorder="1">
      <alignment vertical="center"/>
    </xf>
    <xf numFmtId="0" fontId="8" fillId="0" borderId="0" xfId="0" applyFont="1">
      <alignment vertical="center"/>
    </xf>
    <xf numFmtId="0" fontId="8" fillId="0" borderId="19" xfId="0" applyFont="1" applyBorder="1">
      <alignment vertical="center"/>
    </xf>
    <xf numFmtId="0" fontId="8" fillId="0" borderId="9" xfId="0" applyFont="1" applyBorder="1">
      <alignment vertical="center"/>
    </xf>
    <xf numFmtId="0" fontId="8" fillId="0" borderId="2" xfId="0" applyFont="1" applyBorder="1">
      <alignmen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lignment vertical="center"/>
    </xf>
    <xf numFmtId="0" fontId="8" fillId="0" borderId="1" xfId="0" applyFont="1" applyBorder="1" applyAlignment="1">
      <alignment vertical="center" wrapText="1"/>
    </xf>
    <xf numFmtId="178" fontId="10" fillId="0" borderId="14" xfId="0" applyNumberFormat="1" applyFont="1" applyBorder="1" applyAlignment="1">
      <alignment horizontal="right" vertical="center"/>
    </xf>
    <xf numFmtId="178" fontId="10" fillId="0" borderId="15" xfId="0" applyNumberFormat="1" applyFont="1" applyBorder="1" applyAlignment="1">
      <alignment horizontal="right" vertical="center"/>
    </xf>
    <xf numFmtId="178" fontId="10" fillId="0" borderId="16" xfId="0" applyNumberFormat="1" applyFont="1" applyBorder="1" applyAlignment="1">
      <alignment horizontal="right" vertical="center"/>
    </xf>
    <xf numFmtId="0" fontId="3" fillId="0" borderId="0" xfId="0" applyFont="1" applyAlignment="1">
      <alignment horizontal="center" vertical="center" wrapText="1"/>
    </xf>
    <xf numFmtId="178" fontId="3" fillId="0" borderId="14" xfId="0" applyNumberFormat="1" applyFont="1" applyBorder="1" applyAlignment="1">
      <alignment horizontal="right" vertical="center"/>
    </xf>
    <xf numFmtId="178" fontId="3" fillId="0" borderId="15" xfId="0" applyNumberFormat="1" applyFont="1" applyBorder="1" applyAlignment="1">
      <alignment horizontal="right" vertical="center"/>
    </xf>
    <xf numFmtId="178" fontId="3" fillId="0" borderId="16" xfId="0" applyNumberFormat="1" applyFont="1" applyBorder="1" applyAlignment="1">
      <alignment horizontal="right" vertical="center"/>
    </xf>
    <xf numFmtId="0" fontId="8" fillId="0" borderId="0" xfId="0" applyFont="1" applyAlignment="1">
      <alignment horizontal="center" vertical="center"/>
    </xf>
    <xf numFmtId="177" fontId="8" fillId="2" borderId="4" xfId="0" applyNumberFormat="1" applyFont="1" applyFill="1" applyBorder="1">
      <alignment vertical="center"/>
    </xf>
    <xf numFmtId="177" fontId="8" fillId="2" borderId="3" xfId="0" applyNumberFormat="1" applyFont="1" applyFill="1" applyBorder="1">
      <alignment vertical="center"/>
    </xf>
    <xf numFmtId="0" fontId="3" fillId="0" borderId="17" xfId="0" applyFont="1" applyBorder="1" applyAlignment="1">
      <alignment horizontal="center" vertical="center"/>
    </xf>
    <xf numFmtId="0" fontId="10" fillId="0" borderId="0" xfId="0" applyFont="1" applyAlignment="1">
      <alignment vertical="center" wrapText="1"/>
    </xf>
    <xf numFmtId="0" fontId="10" fillId="0" borderId="0" xfId="0" applyFont="1">
      <alignment vertical="center"/>
    </xf>
    <xf numFmtId="0" fontId="3" fillId="0" borderId="15" xfId="0" applyFont="1" applyBorder="1" applyAlignment="1">
      <alignment horizontal="center" vertical="center"/>
    </xf>
    <xf numFmtId="176" fontId="24" fillId="0" borderId="3" xfId="0" applyNumberFormat="1" applyFont="1" applyBorder="1">
      <alignment vertical="center"/>
    </xf>
    <xf numFmtId="176" fontId="8" fillId="0" borderId="4" xfId="0" applyNumberFormat="1" applyFont="1" applyBorder="1">
      <alignment vertical="center"/>
    </xf>
    <xf numFmtId="176" fontId="8" fillId="0" borderId="4"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5" xfId="0" applyNumberFormat="1" applyFont="1" applyBorder="1" applyAlignment="1">
      <alignment horizontal="right" vertical="center"/>
    </xf>
    <xf numFmtId="0" fontId="8" fillId="0" borderId="0" xfId="0" applyFont="1" applyAlignment="1">
      <alignment horizontal="right" vertical="center"/>
    </xf>
    <xf numFmtId="176" fontId="8" fillId="6" borderId="4" xfId="0" applyNumberFormat="1" applyFont="1" applyFill="1" applyBorder="1" applyAlignment="1">
      <alignment horizontal="right" vertical="center"/>
    </xf>
    <xf numFmtId="176" fontId="8" fillId="6" borderId="3" xfId="0" applyNumberFormat="1" applyFont="1" applyFill="1" applyBorder="1" applyAlignment="1">
      <alignment horizontal="right" vertical="center"/>
    </xf>
    <xf numFmtId="176" fontId="8" fillId="6" borderId="5" xfId="0" applyNumberFormat="1" applyFont="1" applyFill="1" applyBorder="1" applyAlignment="1">
      <alignment horizontal="right" vertical="center"/>
    </xf>
    <xf numFmtId="177" fontId="8" fillId="6" borderId="4" xfId="0" applyNumberFormat="1" applyFont="1" applyFill="1" applyBorder="1" applyAlignment="1">
      <alignment horizontal="right" vertical="center"/>
    </xf>
    <xf numFmtId="177" fontId="8" fillId="6" borderId="3" xfId="0" applyNumberFormat="1" applyFont="1" applyFill="1" applyBorder="1" applyAlignment="1">
      <alignment horizontal="right" vertical="center"/>
    </xf>
    <xf numFmtId="177" fontId="8" fillId="6" borderId="5" xfId="0" applyNumberFormat="1" applyFont="1" applyFill="1" applyBorder="1" applyAlignment="1">
      <alignment horizontal="right" vertical="center"/>
    </xf>
    <xf numFmtId="176" fontId="8" fillId="6" borderId="4" xfId="0" applyNumberFormat="1" applyFont="1" applyFill="1" applyBorder="1">
      <alignment vertical="center"/>
    </xf>
    <xf numFmtId="176" fontId="8" fillId="6" borderId="3" xfId="0" applyNumberFormat="1" applyFont="1" applyFill="1" applyBorder="1">
      <alignment vertical="center"/>
    </xf>
    <xf numFmtId="176" fontId="8" fillId="6" borderId="5" xfId="0" applyNumberFormat="1" applyFont="1" applyFill="1" applyBorder="1">
      <alignment vertical="center"/>
    </xf>
    <xf numFmtId="0" fontId="10" fillId="0" borderId="3" xfId="0" applyFont="1" applyBorder="1">
      <alignment vertical="center"/>
    </xf>
    <xf numFmtId="0" fontId="10" fillId="0" borderId="5" xfId="0" applyFont="1" applyBorder="1">
      <alignment vertical="center"/>
    </xf>
    <xf numFmtId="177" fontId="8" fillId="6" borderId="4" xfId="0" applyNumberFormat="1" applyFont="1" applyFill="1" applyBorder="1">
      <alignment vertical="center"/>
    </xf>
    <xf numFmtId="177" fontId="8" fillId="6" borderId="3" xfId="0" applyNumberFormat="1" applyFont="1" applyFill="1" applyBorder="1">
      <alignment vertical="center"/>
    </xf>
    <xf numFmtId="177" fontId="8" fillId="6" borderId="5" xfId="0" applyNumberFormat="1" applyFont="1" applyFill="1" applyBorder="1">
      <alignment vertical="center"/>
    </xf>
    <xf numFmtId="178" fontId="3" fillId="6" borderId="14" xfId="0" applyNumberFormat="1" applyFont="1" applyFill="1" applyBorder="1" applyAlignment="1">
      <alignment horizontal="right" vertical="center"/>
    </xf>
    <xf numFmtId="178" fontId="3" fillId="6" borderId="15" xfId="0" applyNumberFormat="1" applyFont="1" applyFill="1" applyBorder="1" applyAlignment="1">
      <alignment horizontal="right" vertical="center"/>
    </xf>
    <xf numFmtId="178" fontId="3" fillId="6" borderId="16" xfId="0" applyNumberFormat="1" applyFont="1" applyFill="1" applyBorder="1" applyAlignment="1">
      <alignment horizontal="right" vertical="center"/>
    </xf>
    <xf numFmtId="178" fontId="10" fillId="0" borderId="14"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16" xfId="0" applyNumberFormat="1" applyFont="1" applyBorder="1" applyAlignment="1">
      <alignment horizontal="center" vertical="center"/>
    </xf>
    <xf numFmtId="0" fontId="10" fillId="0" borderId="11" xfId="0" applyFont="1" applyBorder="1" applyAlignment="1">
      <alignment horizontal="center" vertical="center"/>
    </xf>
    <xf numFmtId="176" fontId="8" fillId="0" borderId="5" xfId="0" applyNumberFormat="1" applyFont="1" applyBorder="1">
      <alignment vertical="center"/>
    </xf>
    <xf numFmtId="177" fontId="8" fillId="2" borderId="5" xfId="0" applyNumberFormat="1" applyFont="1" applyFill="1" applyBorder="1">
      <alignment vertical="center"/>
    </xf>
    <xf numFmtId="0" fontId="10" fillId="0" borderId="0" xfId="0" applyFont="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9" fontId="7" fillId="0" borderId="1" xfId="0" applyNumberFormat="1" applyFont="1" applyBorder="1" applyAlignment="1">
      <alignment horizontal="center" vertical="center"/>
    </xf>
    <xf numFmtId="38" fontId="6" fillId="0" borderId="1" xfId="1" applyFont="1" applyFill="1" applyBorder="1" applyAlignment="1">
      <alignment horizontal="right" vertical="center" indent="2"/>
    </xf>
    <xf numFmtId="38" fontId="5" fillId="3" borderId="1" xfId="1" applyFont="1" applyFill="1" applyBorder="1" applyAlignment="1">
      <alignment horizontal="center" vertical="center"/>
    </xf>
    <xf numFmtId="9" fontId="6"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8"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9" fontId="5" fillId="0" borderId="0" xfId="0" applyNumberFormat="1" applyFont="1" applyAlignment="1">
      <alignment horizontal="center" vertical="center"/>
    </xf>
    <xf numFmtId="38" fontId="5" fillId="0" borderId="0" xfId="1" applyFont="1" applyFill="1" applyBorder="1" applyAlignment="1">
      <alignment horizontal="center" vertical="center"/>
    </xf>
    <xf numFmtId="0" fontId="15" fillId="0" borderId="2" xfId="0" applyFont="1" applyBorder="1" applyAlignment="1">
      <alignment vertical="center" wrapText="1"/>
    </xf>
    <xf numFmtId="38" fontId="21" fillId="0" borderId="14" xfId="1" applyFont="1" applyFill="1" applyBorder="1" applyAlignment="1">
      <alignment horizontal="center" vertical="center"/>
    </xf>
    <xf numFmtId="38" fontId="21" fillId="0" borderId="15" xfId="1" applyFont="1" applyFill="1" applyBorder="1" applyAlignment="1">
      <alignment horizontal="center" vertical="center"/>
    </xf>
    <xf numFmtId="38" fontId="21" fillId="0" borderId="16" xfId="1" applyFont="1" applyFill="1" applyBorder="1" applyAlignment="1">
      <alignment horizontal="center" vertical="center"/>
    </xf>
    <xf numFmtId="0" fontId="15" fillId="0" borderId="0" xfId="0" applyFont="1">
      <alignment vertical="center"/>
    </xf>
    <xf numFmtId="0" fontId="16" fillId="0" borderId="0" xfId="0" applyFont="1">
      <alignment vertical="center"/>
    </xf>
    <xf numFmtId="49" fontId="15" fillId="0" borderId="0" xfId="0" applyNumberFormat="1" applyFo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9" fontId="15" fillId="0" borderId="4" xfId="0" applyNumberFormat="1" applyFont="1" applyBorder="1" applyAlignment="1">
      <alignment horizontal="center" vertical="center"/>
    </xf>
    <xf numFmtId="9" fontId="15" fillId="0" borderId="3" xfId="0" applyNumberFormat="1" applyFont="1" applyBorder="1" applyAlignment="1">
      <alignment horizontal="center" vertical="center"/>
    </xf>
    <xf numFmtId="9" fontId="15" fillId="0" borderId="5" xfId="0" applyNumberFormat="1" applyFont="1" applyBorder="1" applyAlignment="1">
      <alignment horizontal="center" vertical="center"/>
    </xf>
    <xf numFmtId="177" fontId="15" fillId="0" borderId="4" xfId="1" applyNumberFormat="1" applyFont="1" applyFill="1" applyBorder="1" applyAlignment="1">
      <alignment vertical="center"/>
    </xf>
    <xf numFmtId="177" fontId="15" fillId="0" borderId="3" xfId="1" applyNumberFormat="1" applyFont="1" applyFill="1" applyBorder="1" applyAlignment="1">
      <alignment vertical="center"/>
    </xf>
    <xf numFmtId="177" fontId="15" fillId="0" borderId="5" xfId="1" applyNumberFormat="1" applyFont="1" applyFill="1" applyBorder="1" applyAlignment="1">
      <alignment vertical="center"/>
    </xf>
    <xf numFmtId="9" fontId="20" fillId="0" borderId="4" xfId="0" applyNumberFormat="1" applyFont="1" applyBorder="1" applyAlignment="1">
      <alignment horizontal="center" vertical="center"/>
    </xf>
    <xf numFmtId="9" fontId="20" fillId="0" borderId="3" xfId="0" applyNumberFormat="1" applyFont="1" applyBorder="1" applyAlignment="1">
      <alignment horizontal="center" vertical="center"/>
    </xf>
    <xf numFmtId="9" fontId="20" fillId="0" borderId="5" xfId="0" applyNumberFormat="1" applyFont="1" applyBorder="1" applyAlignment="1">
      <alignment horizontal="center" vertical="center"/>
    </xf>
    <xf numFmtId="177" fontId="15" fillId="0" borderId="4" xfId="1" applyNumberFormat="1" applyFont="1" applyFill="1" applyBorder="1" applyAlignment="1">
      <alignment horizontal="right" vertical="center"/>
    </xf>
    <xf numFmtId="177" fontId="15" fillId="0" borderId="3" xfId="1" applyNumberFormat="1" applyFont="1" applyFill="1" applyBorder="1" applyAlignment="1">
      <alignment horizontal="right" vertical="center"/>
    </xf>
    <xf numFmtId="177" fontId="15" fillId="0" borderId="5" xfId="1" applyNumberFormat="1" applyFont="1" applyFill="1" applyBorder="1" applyAlignment="1">
      <alignment horizontal="right"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177" fontId="20" fillId="0" borderId="4" xfId="0" applyNumberFormat="1" applyFont="1" applyBorder="1" applyAlignment="1">
      <alignment horizontal="center" vertical="center"/>
    </xf>
    <xf numFmtId="0" fontId="13" fillId="0" borderId="0" xfId="0" applyFont="1" applyAlignment="1">
      <alignment horizontal="center" vertical="center"/>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2"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38" fontId="15" fillId="3" borderId="6" xfId="1" applyFont="1" applyFill="1" applyBorder="1" applyAlignment="1">
      <alignment horizontal="center" vertical="center"/>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9" xfId="1" applyFont="1" applyFill="1" applyBorder="1" applyAlignment="1">
      <alignment horizontal="center" vertical="center"/>
    </xf>
    <xf numFmtId="38" fontId="15" fillId="3" borderId="2" xfId="1" applyFont="1" applyFill="1" applyBorder="1" applyAlignment="1">
      <alignment horizontal="center" vertical="center"/>
    </xf>
    <xf numFmtId="38" fontId="15" fillId="3" borderId="10" xfId="1" applyFont="1" applyFill="1" applyBorder="1" applyAlignment="1">
      <alignment horizontal="center" vertical="center"/>
    </xf>
    <xf numFmtId="38" fontId="15" fillId="3" borderId="1" xfId="1" applyFont="1" applyFill="1" applyBorder="1" applyAlignment="1">
      <alignment horizontal="center" vertical="center"/>
    </xf>
    <xf numFmtId="177" fontId="8" fillId="0" borderId="4"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5" xfId="0" applyNumberFormat="1" applyFont="1" applyBorder="1" applyAlignment="1">
      <alignment horizontal="right"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4" xfId="0" applyFont="1" applyFill="1" applyBorder="1" applyAlignment="1">
      <alignment horizontal="right" vertical="center"/>
    </xf>
    <xf numFmtId="0" fontId="11" fillId="3" borderId="3" xfId="0" applyFont="1" applyFill="1" applyBorder="1" applyAlignment="1">
      <alignment horizontal="right"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3"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8"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10" fillId="0" borderId="0" xfId="0" applyFont="1" applyAlignment="1">
      <alignment horizontal="righ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178" fontId="10" fillId="0" borderId="11" xfId="0" applyNumberFormat="1" applyFont="1" applyBorder="1" applyAlignment="1">
      <alignment horizontal="right" vertical="center"/>
    </xf>
    <xf numFmtId="0" fontId="10" fillId="0" borderId="7" xfId="0" applyFont="1" applyBorder="1" applyAlignment="1">
      <alignment horizontal="center" vertical="center" wrapText="1"/>
    </xf>
    <xf numFmtId="0" fontId="10" fillId="0" borderId="7" xfId="0" applyFont="1" applyBorder="1">
      <alignment vertical="center"/>
    </xf>
    <xf numFmtId="0" fontId="10" fillId="0" borderId="7" xfId="0" applyFont="1" applyBorder="1" applyAlignment="1">
      <alignment horizontal="right" vertical="center"/>
    </xf>
    <xf numFmtId="178" fontId="10" fillId="0" borderId="12" xfId="0" applyNumberFormat="1" applyFont="1" applyBorder="1" applyAlignment="1">
      <alignment horizontal="right" vertical="center"/>
    </xf>
    <xf numFmtId="0" fontId="10" fillId="0" borderId="0" xfId="0" applyFont="1" applyAlignment="1">
      <alignment horizontal="left" vertical="center"/>
    </xf>
    <xf numFmtId="9" fontId="8" fillId="3" borderId="5" xfId="0" applyNumberFormat="1" applyFont="1" applyFill="1" applyBorder="1">
      <alignment vertical="center"/>
    </xf>
    <xf numFmtId="3" fontId="8" fillId="0" borderId="3" xfId="0" applyNumberFormat="1"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8" fillId="0" borderId="10" xfId="0" applyFont="1" applyBorder="1">
      <alignment vertical="center"/>
    </xf>
    <xf numFmtId="0" fontId="8" fillId="3" borderId="4"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9" xfId="0" applyFont="1" applyBorder="1">
      <alignment vertical="center"/>
    </xf>
    <xf numFmtId="0" fontId="3" fillId="0" borderId="0" xfId="0" applyFont="1">
      <alignment vertical="center"/>
    </xf>
    <xf numFmtId="0" fontId="8" fillId="0" borderId="0" xfId="0" applyFont="1" applyAlignment="1">
      <alignment vertical="center" wrapText="1"/>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8"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10" fillId="0" borderId="0" xfId="0" applyFont="1" applyAlignment="1">
      <alignment horizontal="righ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178" fontId="10" fillId="0" borderId="11" xfId="0" applyNumberFormat="1" applyFont="1" applyBorder="1" applyAlignment="1">
      <alignment horizontal="right" vertical="center"/>
    </xf>
    <xf numFmtId="0" fontId="10" fillId="0" borderId="7" xfId="0" applyFont="1" applyBorder="1" applyAlignment="1">
      <alignment horizontal="center" vertical="center" wrapText="1"/>
    </xf>
    <xf numFmtId="0" fontId="10" fillId="0" borderId="7" xfId="0" applyFont="1" applyBorder="1">
      <alignment vertical="center"/>
    </xf>
    <xf numFmtId="0" fontId="10" fillId="0" borderId="7" xfId="0" applyFont="1" applyBorder="1" applyAlignment="1">
      <alignment horizontal="right" vertical="center"/>
    </xf>
    <xf numFmtId="178" fontId="10" fillId="0" borderId="12" xfId="0" applyNumberFormat="1" applyFont="1" applyBorder="1" applyAlignment="1">
      <alignment horizontal="right" vertical="center"/>
    </xf>
    <xf numFmtId="0" fontId="10" fillId="0" borderId="0" xfId="0" applyFont="1" applyAlignment="1">
      <alignment horizontal="left" vertical="center"/>
    </xf>
    <xf numFmtId="9" fontId="8" fillId="3" borderId="5" xfId="0" applyNumberFormat="1" applyFont="1" applyFill="1" applyBorder="1">
      <alignment vertical="center"/>
    </xf>
    <xf numFmtId="3" fontId="8" fillId="0" borderId="3" xfId="0" applyNumberFormat="1"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8" fillId="0" borderId="10" xfId="0" applyFont="1" applyBorder="1">
      <alignment vertical="center"/>
    </xf>
    <xf numFmtId="0" fontId="8" fillId="3" borderId="4"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9" xfId="0" applyFont="1" applyBorder="1">
      <alignment vertical="center"/>
    </xf>
    <xf numFmtId="0" fontId="3"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8"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10" fillId="0" borderId="0" xfId="0" applyFont="1" applyAlignment="1">
      <alignment horizontal="righ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178" fontId="10" fillId="0" borderId="11" xfId="0" applyNumberFormat="1" applyFont="1" applyBorder="1" applyAlignment="1">
      <alignment horizontal="right" vertical="center"/>
    </xf>
    <xf numFmtId="0" fontId="10" fillId="0" borderId="7" xfId="0" applyFont="1" applyBorder="1" applyAlignment="1">
      <alignment horizontal="center" vertical="center" wrapText="1"/>
    </xf>
    <xf numFmtId="0" fontId="10" fillId="0" borderId="7" xfId="0" applyFont="1" applyBorder="1">
      <alignment vertical="center"/>
    </xf>
    <xf numFmtId="0" fontId="10" fillId="0" borderId="7" xfId="0" applyFont="1" applyBorder="1" applyAlignment="1">
      <alignment horizontal="right" vertical="center"/>
    </xf>
    <xf numFmtId="178" fontId="10" fillId="0" borderId="12" xfId="0" applyNumberFormat="1" applyFont="1" applyBorder="1" applyAlignment="1">
      <alignment horizontal="right" vertical="center"/>
    </xf>
    <xf numFmtId="0" fontId="10" fillId="0" borderId="0" xfId="0" applyFont="1" applyAlignment="1">
      <alignment horizontal="left" vertical="center"/>
    </xf>
    <xf numFmtId="9" fontId="8" fillId="3" borderId="5" xfId="0" applyNumberFormat="1" applyFont="1" applyFill="1" applyBorder="1">
      <alignment vertical="center"/>
    </xf>
    <xf numFmtId="3" fontId="8" fillId="0" borderId="3" xfId="0" applyNumberFormat="1"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8" fillId="0" borderId="10" xfId="0" applyFont="1" applyBorder="1">
      <alignment vertical="center"/>
    </xf>
    <xf numFmtId="0" fontId="8" fillId="3" borderId="4"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9" xfId="0" applyFont="1" applyBorder="1">
      <alignment vertical="center"/>
    </xf>
    <xf numFmtId="0" fontId="3" fillId="0" borderId="0" xfId="0" applyFont="1">
      <alignment vertical="center"/>
    </xf>
    <xf numFmtId="0" fontId="8" fillId="0" borderId="0" xfId="0" applyFont="1" applyAlignment="1">
      <alignment vertical="center" wrapText="1"/>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8"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10" fillId="0" borderId="0" xfId="0" applyFont="1" applyAlignment="1">
      <alignment horizontal="righ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178" fontId="10" fillId="0" borderId="11" xfId="0" applyNumberFormat="1" applyFont="1" applyBorder="1" applyAlignment="1">
      <alignment horizontal="right" vertical="center"/>
    </xf>
    <xf numFmtId="0" fontId="10" fillId="0" borderId="7" xfId="0" applyFont="1" applyBorder="1" applyAlignment="1">
      <alignment horizontal="center" vertical="center" wrapText="1"/>
    </xf>
    <xf numFmtId="0" fontId="10" fillId="0" borderId="7" xfId="0" applyFont="1" applyBorder="1">
      <alignment vertical="center"/>
    </xf>
    <xf numFmtId="0" fontId="10" fillId="0" borderId="7" xfId="0" applyFont="1" applyBorder="1" applyAlignment="1">
      <alignment horizontal="right" vertical="center"/>
    </xf>
    <xf numFmtId="178" fontId="10" fillId="0" borderId="12" xfId="0" applyNumberFormat="1" applyFont="1" applyBorder="1" applyAlignment="1">
      <alignment horizontal="right" vertical="center"/>
    </xf>
    <xf numFmtId="0" fontId="10" fillId="0" borderId="0" xfId="0" applyFont="1" applyAlignment="1">
      <alignment horizontal="left" vertical="center"/>
    </xf>
    <xf numFmtId="9" fontId="8" fillId="3" borderId="5" xfId="0" applyNumberFormat="1" applyFont="1" applyFill="1" applyBorder="1">
      <alignment vertical="center"/>
    </xf>
    <xf numFmtId="3" fontId="8" fillId="0" borderId="3" xfId="0" applyNumberFormat="1"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8" fillId="0" borderId="10" xfId="0" applyFont="1" applyBorder="1">
      <alignment vertical="center"/>
    </xf>
    <xf numFmtId="0" fontId="8" fillId="3" borderId="4"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9" xfId="0" applyFont="1" applyBorder="1">
      <alignment vertical="center"/>
    </xf>
    <xf numFmtId="0" fontId="3"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8"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10" fillId="0" borderId="0" xfId="0" applyFont="1" applyAlignment="1">
      <alignment horizontal="righ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178" fontId="10" fillId="0" borderId="11" xfId="0" applyNumberFormat="1" applyFont="1" applyBorder="1" applyAlignment="1">
      <alignment horizontal="right" vertical="center"/>
    </xf>
    <xf numFmtId="0" fontId="10" fillId="0" borderId="7" xfId="0" applyFont="1" applyBorder="1" applyAlignment="1">
      <alignment horizontal="center" vertical="center" wrapText="1"/>
    </xf>
    <xf numFmtId="0" fontId="10" fillId="0" borderId="7" xfId="0" applyFont="1" applyBorder="1">
      <alignment vertical="center"/>
    </xf>
    <xf numFmtId="0" fontId="10" fillId="0" borderId="7" xfId="0" applyFont="1" applyBorder="1" applyAlignment="1">
      <alignment horizontal="right" vertical="center"/>
    </xf>
    <xf numFmtId="178" fontId="10" fillId="0" borderId="12" xfId="0" applyNumberFormat="1" applyFont="1" applyBorder="1" applyAlignment="1">
      <alignment horizontal="right" vertical="center"/>
    </xf>
    <xf numFmtId="0" fontId="10" fillId="0" borderId="0" xfId="0" applyFont="1" applyAlignment="1">
      <alignment horizontal="left" vertical="center"/>
    </xf>
    <xf numFmtId="9" fontId="8" fillId="3" borderId="5" xfId="0" applyNumberFormat="1" applyFont="1" applyFill="1" applyBorder="1">
      <alignment vertical="center"/>
    </xf>
    <xf numFmtId="3" fontId="8" fillId="0" borderId="3" xfId="0" applyNumberFormat="1"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8" fillId="0" borderId="10" xfId="0" applyFont="1" applyBorder="1">
      <alignment vertical="center"/>
    </xf>
    <xf numFmtId="0" fontId="8" fillId="3" borderId="4"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9" xfId="0" applyFont="1" applyBorder="1">
      <alignment vertical="center"/>
    </xf>
    <xf numFmtId="0" fontId="0" fillId="0" borderId="0" xfId="0" applyFont="1">
      <alignment vertical="center"/>
    </xf>
    <xf numFmtId="0" fontId="0"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8" fillId="2" borderId="4" xfId="0" applyFont="1" applyFill="1" applyBorder="1">
      <alignment vertical="center"/>
    </xf>
    <xf numFmtId="0" fontId="10" fillId="0" borderId="0" xfId="0" applyFont="1" applyAlignment="1">
      <alignment horizontal="center" vertical="center" wrapText="1"/>
    </xf>
    <xf numFmtId="178" fontId="10" fillId="0" borderId="0" xfId="0" applyNumberFormat="1"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9" fontId="8" fillId="3" borderId="5" xfId="0" applyNumberFormat="1" applyFont="1" applyFill="1" applyBorder="1">
      <alignment vertical="center"/>
    </xf>
    <xf numFmtId="9" fontId="11" fillId="3" borderId="5" xfId="0" applyNumberFormat="1" applyFont="1" applyFill="1" applyBorder="1">
      <alignment vertical="center"/>
    </xf>
    <xf numFmtId="0" fontId="11" fillId="0" borderId="0" xfId="0" applyFont="1">
      <alignment vertical="center"/>
    </xf>
    <xf numFmtId="0" fontId="5" fillId="0" borderId="7" xfId="0" applyFont="1" applyBorder="1">
      <alignment vertical="center"/>
    </xf>
    <xf numFmtId="0" fontId="3" fillId="0" borderId="0" xfId="0" applyFont="1" applyAlignment="1">
      <alignment horizontal="center" vertical="center"/>
    </xf>
    <xf numFmtId="178" fontId="3" fillId="0" borderId="0" xfId="0" applyNumberFormat="1" applyFont="1" applyAlignment="1">
      <alignment horizontal="right" vertical="center"/>
    </xf>
    <xf numFmtId="0" fontId="8" fillId="0" borderId="3"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3" borderId="3" xfId="0" applyFont="1" applyFill="1" applyBorder="1">
      <alignment vertical="center"/>
    </xf>
    <xf numFmtId="176" fontId="8" fillId="0" borderId="3" xfId="0" applyNumberFormat="1" applyFont="1" applyBorder="1">
      <alignment vertical="center"/>
    </xf>
    <xf numFmtId="0" fontId="3" fillId="0" borderId="0" xfId="0" applyFont="1" applyAlignment="1">
      <alignment horizontal="center" vertical="center" wrapText="1"/>
    </xf>
    <xf numFmtId="0" fontId="8" fillId="3" borderId="4" xfId="0" applyFont="1" applyFill="1" applyBorder="1">
      <alignment vertical="center"/>
    </xf>
    <xf numFmtId="0" fontId="8" fillId="0" borderId="4" xfId="0" applyFont="1" applyBorder="1">
      <alignment vertical="center"/>
    </xf>
    <xf numFmtId="177" fontId="0" fillId="0" borderId="0" xfId="0" applyNumberFormat="1"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BB104"/>
  <sheetViews>
    <sheetView view="pageBreakPreview" topLeftCell="A4" zoomScaleNormal="100" zoomScaleSheetLayoutView="100" workbookViewId="0">
      <selection activeCell="S59" sqref="S59"/>
    </sheetView>
  </sheetViews>
  <sheetFormatPr defaultColWidth="3.25" defaultRowHeight="12" customHeight="1" x14ac:dyDescent="0.15"/>
  <cols>
    <col min="1" max="15" width="3.25" style="25" customWidth="1"/>
    <col min="16" max="16" width="4.75" style="25" customWidth="1"/>
    <col min="17" max="16384" width="3.25" style="25"/>
  </cols>
  <sheetData>
    <row r="1" spans="1:54" ht="12" customHeight="1" x14ac:dyDescent="0.15">
      <c r="AA1" s="9" t="s">
        <v>101</v>
      </c>
    </row>
    <row r="2" spans="1:54" ht="12" customHeight="1" x14ac:dyDescent="0.15">
      <c r="A2" s="10" t="s">
        <v>58</v>
      </c>
      <c r="D2" s="136" t="s">
        <v>59</v>
      </c>
      <c r="E2" s="136"/>
      <c r="F2" s="25" t="s">
        <v>47</v>
      </c>
    </row>
    <row r="3" spans="1:54" ht="12" customHeight="1" x14ac:dyDescent="0.15">
      <c r="B3" s="10"/>
      <c r="C3" s="10"/>
      <c r="D3" s="10"/>
      <c r="E3" s="10"/>
      <c r="F3" s="10"/>
      <c r="G3" s="10"/>
      <c r="H3" s="10"/>
      <c r="I3" s="10"/>
      <c r="J3" s="10"/>
      <c r="K3" s="10"/>
      <c r="L3" s="10"/>
      <c r="M3" s="10"/>
      <c r="N3" s="10"/>
      <c r="O3" s="10"/>
      <c r="P3" s="10"/>
      <c r="Q3" s="10"/>
      <c r="R3" s="10"/>
      <c r="S3" s="10"/>
      <c r="T3" s="10"/>
      <c r="U3" s="10"/>
      <c r="V3" s="10"/>
      <c r="W3" s="10"/>
      <c r="X3" s="10"/>
      <c r="Y3" s="10"/>
      <c r="Z3" s="10"/>
      <c r="AA3" s="10"/>
    </row>
    <row r="4" spans="1:54" ht="18.75" x14ac:dyDescent="0.15">
      <c r="A4" s="101" t="s">
        <v>24</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row>
    <row r="6" spans="1:54" ht="12" customHeight="1" x14ac:dyDescent="0.15">
      <c r="A6" s="11" t="s">
        <v>34</v>
      </c>
    </row>
    <row r="8" spans="1:54" ht="12" customHeight="1" x14ac:dyDescent="0.15">
      <c r="A8" s="11" t="s">
        <v>74</v>
      </c>
    </row>
    <row r="9" spans="1:54" ht="12" customHeight="1" x14ac:dyDescent="0.15">
      <c r="A9" s="99" t="s">
        <v>0</v>
      </c>
      <c r="B9" s="104"/>
      <c r="C9" s="105"/>
      <c r="D9" s="99" t="s">
        <v>1</v>
      </c>
      <c r="E9" s="104"/>
      <c r="F9" s="104"/>
      <c r="G9" s="104"/>
      <c r="H9" s="104"/>
      <c r="I9" s="105"/>
      <c r="J9" s="98" t="s">
        <v>2</v>
      </c>
      <c r="K9" s="98"/>
      <c r="L9" s="99"/>
      <c r="M9" s="49" t="s">
        <v>15</v>
      </c>
      <c r="N9" s="46"/>
      <c r="O9" s="40">
        <v>0.1</v>
      </c>
      <c r="P9" s="104" t="s">
        <v>3</v>
      </c>
      <c r="Q9" s="104"/>
      <c r="R9" s="104"/>
      <c r="S9" s="104"/>
      <c r="T9" s="104"/>
      <c r="U9" s="104"/>
      <c r="V9" s="104"/>
      <c r="W9" s="104"/>
      <c r="X9" s="104"/>
      <c r="Y9" s="104"/>
      <c r="Z9" s="104"/>
      <c r="AA9" s="105"/>
    </row>
    <row r="10" spans="1:54" ht="12" customHeight="1" x14ac:dyDescent="0.15">
      <c r="A10" s="116" t="s">
        <v>4</v>
      </c>
      <c r="B10" s="117"/>
      <c r="C10" s="118"/>
      <c r="D10" s="111" t="s">
        <v>9</v>
      </c>
      <c r="E10" s="111"/>
      <c r="F10" s="111"/>
      <c r="G10" s="111"/>
      <c r="H10" s="111"/>
      <c r="I10" s="111"/>
      <c r="J10" s="102">
        <v>150000</v>
      </c>
      <c r="K10" s="103"/>
      <c r="L10" s="103"/>
      <c r="M10" s="95">
        <f>ROUND(J10*$O$9,0)</f>
        <v>15000</v>
      </c>
      <c r="N10" s="96"/>
      <c r="O10" s="97"/>
      <c r="P10" s="45" t="s">
        <v>11</v>
      </c>
      <c r="Q10" s="45"/>
      <c r="R10" s="43"/>
      <c r="S10" s="43"/>
      <c r="T10" s="43"/>
      <c r="U10" s="43"/>
      <c r="V10" s="43"/>
      <c r="W10" s="43"/>
      <c r="X10" s="43"/>
      <c r="Y10" s="43"/>
      <c r="Z10" s="43"/>
      <c r="AA10" s="44"/>
    </row>
    <row r="11" spans="1:54" ht="24" customHeight="1" x14ac:dyDescent="0.15">
      <c r="A11" s="119"/>
      <c r="B11" s="120"/>
      <c r="C11" s="121"/>
      <c r="D11" s="128" t="s">
        <v>10</v>
      </c>
      <c r="E11" s="111"/>
      <c r="F11" s="111"/>
      <c r="G11" s="111"/>
      <c r="H11" s="111"/>
      <c r="I11" s="111"/>
      <c r="J11" s="102">
        <v>180000</v>
      </c>
      <c r="K11" s="103"/>
      <c r="L11" s="103"/>
      <c r="M11" s="95">
        <f>ROUND(J11*$O$9,0)</f>
        <v>18000</v>
      </c>
      <c r="N11" s="96"/>
      <c r="O11" s="97"/>
      <c r="P11" s="45" t="s">
        <v>11</v>
      </c>
      <c r="Q11" s="45"/>
      <c r="R11" s="43"/>
      <c r="S11" s="43"/>
      <c r="T11" s="43"/>
      <c r="U11" s="43"/>
      <c r="V11" s="43"/>
      <c r="W11" s="43"/>
      <c r="X11" s="43"/>
      <c r="Y11" s="43"/>
      <c r="Z11" s="43"/>
      <c r="AA11" s="44"/>
    </row>
    <row r="12" spans="1:54" ht="12" customHeight="1" x14ac:dyDescent="0.15">
      <c r="A12" s="119"/>
      <c r="B12" s="120"/>
      <c r="C12" s="121"/>
      <c r="D12" s="124" t="s">
        <v>78</v>
      </c>
      <c r="E12" s="125"/>
      <c r="F12" s="125"/>
      <c r="G12" s="125"/>
      <c r="H12" s="125"/>
      <c r="I12" s="126"/>
      <c r="J12" s="102">
        <v>120000</v>
      </c>
      <c r="K12" s="103"/>
      <c r="L12" s="103"/>
      <c r="M12" s="95">
        <f>ROUND(J12*$O$9,0)</f>
        <v>12000</v>
      </c>
      <c r="N12" s="96"/>
      <c r="O12" s="97"/>
      <c r="P12" s="53" t="s">
        <v>79</v>
      </c>
      <c r="Q12" s="43"/>
      <c r="R12" s="43"/>
      <c r="S12" s="43"/>
      <c r="T12" s="43"/>
      <c r="U12" s="43"/>
      <c r="V12" s="43"/>
      <c r="W12" s="43"/>
      <c r="X12" s="43"/>
      <c r="Y12" s="43"/>
      <c r="Z12" s="43"/>
      <c r="AA12" s="44"/>
    </row>
    <row r="13" spans="1:54" ht="12" customHeight="1" x14ac:dyDescent="0.15">
      <c r="A13" s="119"/>
      <c r="B13" s="120"/>
      <c r="C13" s="121"/>
      <c r="D13" s="111" t="s">
        <v>103</v>
      </c>
      <c r="E13" s="111"/>
      <c r="F13" s="111"/>
      <c r="G13" s="111"/>
      <c r="H13" s="111"/>
      <c r="I13" s="111"/>
      <c r="J13" s="102">
        <f>ROUND(SUM(J10:J12)*0.3,0)</f>
        <v>135000</v>
      </c>
      <c r="K13" s="103"/>
      <c r="L13" s="103"/>
      <c r="M13" s="95">
        <f>ROUND(J13*$O$9,0)</f>
        <v>13500</v>
      </c>
      <c r="N13" s="96"/>
      <c r="O13" s="97"/>
      <c r="P13" s="53" t="s">
        <v>225</v>
      </c>
      <c r="Q13" s="43"/>
      <c r="R13" s="43"/>
      <c r="S13" s="43"/>
      <c r="T13" s="43"/>
      <c r="U13" s="43"/>
      <c r="V13" s="43"/>
      <c r="W13" s="43"/>
      <c r="X13" s="43"/>
      <c r="Y13" s="43"/>
      <c r="Z13" s="43"/>
      <c r="AA13" s="44"/>
    </row>
    <row r="14" spans="1:54" ht="12" customHeight="1" x14ac:dyDescent="0.15">
      <c r="A14" s="119"/>
      <c r="B14" s="120"/>
      <c r="C14" s="121"/>
      <c r="D14" s="124" t="s">
        <v>104</v>
      </c>
      <c r="E14" s="125"/>
      <c r="F14" s="125"/>
      <c r="G14" s="125"/>
      <c r="H14" s="125"/>
      <c r="I14" s="126"/>
      <c r="J14" s="137"/>
      <c r="K14" s="138"/>
      <c r="L14" s="138"/>
      <c r="M14" s="95">
        <f>ROUND(J14*$O$9,0)</f>
        <v>0</v>
      </c>
      <c r="N14" s="96"/>
      <c r="O14" s="97"/>
      <c r="P14" s="53" t="s">
        <v>70</v>
      </c>
      <c r="Q14" s="43"/>
      <c r="R14" s="43"/>
      <c r="S14" s="43"/>
      <c r="T14" s="43"/>
      <c r="U14" s="43"/>
      <c r="V14" s="43"/>
      <c r="W14" s="43"/>
      <c r="X14" s="43"/>
      <c r="Y14" s="43"/>
      <c r="Z14" s="43"/>
      <c r="AA14" s="44"/>
    </row>
    <row r="15" spans="1:54" ht="12" customHeight="1" x14ac:dyDescent="0.15">
      <c r="A15" s="122"/>
      <c r="B15" s="123"/>
      <c r="C15" s="97"/>
      <c r="D15" s="111" t="s">
        <v>105</v>
      </c>
      <c r="E15" s="111"/>
      <c r="F15" s="111"/>
      <c r="G15" s="111"/>
      <c r="H15" s="111"/>
      <c r="I15" s="111"/>
      <c r="J15" s="102">
        <f>SUM(J10:J14)</f>
        <v>585000</v>
      </c>
      <c r="K15" s="103"/>
      <c r="L15" s="103"/>
      <c r="M15" s="95">
        <f>+SUM(M10:O14)</f>
        <v>58500</v>
      </c>
      <c r="N15" s="96"/>
      <c r="O15" s="97"/>
      <c r="P15" s="53" t="s">
        <v>106</v>
      </c>
      <c r="Q15" s="43"/>
      <c r="R15" s="43"/>
      <c r="S15" s="43"/>
      <c r="T15" s="43"/>
      <c r="U15" s="43"/>
      <c r="V15" s="43"/>
      <c r="W15" s="43"/>
      <c r="X15" s="43"/>
      <c r="Y15" s="43"/>
      <c r="Z15" s="43"/>
      <c r="AA15" s="44"/>
    </row>
    <row r="16" spans="1:54" ht="12" customHeight="1" x14ac:dyDescent="0.15">
      <c r="A16" s="127" t="s">
        <v>5</v>
      </c>
      <c r="B16" s="114"/>
      <c r="C16" s="114"/>
      <c r="D16" s="114"/>
      <c r="E16" s="114"/>
      <c r="F16" s="114"/>
      <c r="G16" s="114"/>
      <c r="H16" s="114"/>
      <c r="I16" s="110"/>
      <c r="J16" s="102">
        <f>ROUND(J15*0.3,0)</f>
        <v>175500</v>
      </c>
      <c r="K16" s="103"/>
      <c r="L16" s="103"/>
      <c r="M16" s="95">
        <f>ROUND(J16*$O$9,0)</f>
        <v>17550</v>
      </c>
      <c r="N16" s="96"/>
      <c r="O16" s="97"/>
      <c r="P16" s="45" t="s">
        <v>107</v>
      </c>
      <c r="Q16" s="43"/>
      <c r="R16" s="43"/>
      <c r="S16" s="43"/>
      <c r="T16" s="43"/>
      <c r="U16" s="43"/>
      <c r="V16" s="43"/>
      <c r="W16" s="43"/>
      <c r="X16" s="43"/>
      <c r="Y16" s="43"/>
      <c r="Z16" s="43"/>
      <c r="AA16" s="44"/>
    </row>
    <row r="17" spans="1:27" ht="12" customHeight="1" x14ac:dyDescent="0.15">
      <c r="A17" s="113" t="s">
        <v>48</v>
      </c>
      <c r="B17" s="114"/>
      <c r="C17" s="114"/>
      <c r="D17" s="114"/>
      <c r="E17" s="114"/>
      <c r="F17" s="114"/>
      <c r="G17" s="114"/>
      <c r="H17" s="114"/>
      <c r="I17" s="110"/>
      <c r="J17" s="102">
        <f>+J15+J16</f>
        <v>760500</v>
      </c>
      <c r="K17" s="103"/>
      <c r="L17" s="103"/>
      <c r="M17" s="102">
        <f>+M15+M16</f>
        <v>76050</v>
      </c>
      <c r="N17" s="103"/>
      <c r="O17" s="103"/>
      <c r="P17" s="53"/>
      <c r="Q17" s="43"/>
      <c r="R17" s="43"/>
      <c r="S17" s="43"/>
      <c r="T17" s="43"/>
      <c r="U17" s="43"/>
      <c r="V17" s="43"/>
      <c r="W17" s="43"/>
      <c r="X17" s="43"/>
      <c r="Y17" s="43"/>
      <c r="Z17" s="43"/>
      <c r="AA17" s="44"/>
    </row>
    <row r="19" spans="1:27" ht="12" customHeight="1" x14ac:dyDescent="0.15">
      <c r="A19" s="11" t="s">
        <v>75</v>
      </c>
    </row>
    <row r="20" spans="1:27" ht="12" customHeight="1" x14ac:dyDescent="0.15">
      <c r="A20" s="99" t="s">
        <v>0</v>
      </c>
      <c r="B20" s="104"/>
      <c r="C20" s="105"/>
      <c r="D20" s="99" t="s">
        <v>1</v>
      </c>
      <c r="E20" s="104"/>
      <c r="F20" s="104"/>
      <c r="G20" s="104"/>
      <c r="H20" s="104"/>
      <c r="I20" s="105"/>
      <c r="J20" s="99" t="s">
        <v>2</v>
      </c>
      <c r="K20" s="104"/>
      <c r="L20" s="105"/>
      <c r="M20" s="49" t="s">
        <v>15</v>
      </c>
      <c r="N20" s="46"/>
      <c r="O20" s="40">
        <v>0.1</v>
      </c>
      <c r="P20" s="99" t="s">
        <v>3</v>
      </c>
      <c r="Q20" s="104"/>
      <c r="R20" s="104"/>
      <c r="S20" s="104"/>
      <c r="T20" s="104"/>
      <c r="U20" s="104"/>
      <c r="V20" s="104"/>
      <c r="W20" s="104"/>
      <c r="X20" s="104"/>
      <c r="Y20" s="104"/>
      <c r="Z20" s="104"/>
      <c r="AA20" s="105"/>
    </row>
    <row r="21" spans="1:27" ht="12" customHeight="1" x14ac:dyDescent="0.15">
      <c r="A21" s="116" t="s">
        <v>80</v>
      </c>
      <c r="B21" s="117"/>
      <c r="C21" s="118"/>
      <c r="D21" s="111" t="s">
        <v>81</v>
      </c>
      <c r="E21" s="111"/>
      <c r="F21" s="111"/>
      <c r="G21" s="111"/>
      <c r="H21" s="111"/>
      <c r="I21" s="111"/>
      <c r="J21" s="102">
        <v>120000</v>
      </c>
      <c r="K21" s="103"/>
      <c r="L21" s="103"/>
      <c r="M21" s="95">
        <f>ROUND(J21*$O$9,0)</f>
        <v>12000</v>
      </c>
      <c r="N21" s="96"/>
      <c r="O21" s="97"/>
      <c r="P21" s="106" t="s">
        <v>11</v>
      </c>
      <c r="Q21" s="107"/>
      <c r="R21" s="107"/>
      <c r="S21" s="107"/>
      <c r="T21" s="107"/>
      <c r="U21" s="107"/>
      <c r="V21" s="107"/>
      <c r="W21" s="107"/>
      <c r="X21" s="107"/>
      <c r="Y21" s="107"/>
      <c r="Z21" s="107"/>
      <c r="AA21" s="108"/>
    </row>
    <row r="22" spans="1:27" ht="12" customHeight="1" x14ac:dyDescent="0.15">
      <c r="A22" s="119"/>
      <c r="B22" s="120"/>
      <c r="C22" s="121"/>
      <c r="D22" s="111" t="s">
        <v>82</v>
      </c>
      <c r="E22" s="111"/>
      <c r="F22" s="111"/>
      <c r="G22" s="111"/>
      <c r="H22" s="111"/>
      <c r="I22" s="111"/>
      <c r="J22" s="102">
        <f>ROUND(SUM(J21)*0.3,0)</f>
        <v>36000</v>
      </c>
      <c r="K22" s="103"/>
      <c r="L22" s="103"/>
      <c r="M22" s="95">
        <f>ROUND(J22*$O$9,0)</f>
        <v>3600</v>
      </c>
      <c r="N22" s="96"/>
      <c r="O22" s="97"/>
      <c r="P22" s="53" t="s">
        <v>226</v>
      </c>
      <c r="Q22" s="55"/>
      <c r="R22" s="55"/>
      <c r="S22" s="55"/>
      <c r="T22" s="55"/>
      <c r="U22" s="55"/>
      <c r="V22" s="55"/>
      <c r="W22" s="55"/>
      <c r="X22" s="55"/>
      <c r="Y22" s="55"/>
      <c r="Z22" s="55"/>
      <c r="AA22" s="56"/>
    </row>
    <row r="23" spans="1:27" ht="12" customHeight="1" x14ac:dyDescent="0.15">
      <c r="A23" s="122"/>
      <c r="B23" s="123"/>
      <c r="C23" s="97"/>
      <c r="D23" s="111" t="s">
        <v>83</v>
      </c>
      <c r="E23" s="111"/>
      <c r="F23" s="111"/>
      <c r="G23" s="111"/>
      <c r="H23" s="111"/>
      <c r="I23" s="111"/>
      <c r="J23" s="102">
        <f>SUM(J21:J22)</f>
        <v>156000</v>
      </c>
      <c r="K23" s="103"/>
      <c r="L23" s="103"/>
      <c r="M23" s="95">
        <f>+SUM(M21:O22)</f>
        <v>15600</v>
      </c>
      <c r="N23" s="96"/>
      <c r="O23" s="97"/>
      <c r="P23" s="53" t="s">
        <v>84</v>
      </c>
      <c r="Q23" s="43"/>
      <c r="R23" s="43"/>
      <c r="S23" s="43"/>
      <c r="T23" s="43"/>
      <c r="U23" s="43"/>
      <c r="V23" s="43"/>
      <c r="W23" s="43"/>
      <c r="X23" s="43"/>
      <c r="Y23" s="43"/>
      <c r="Z23" s="43"/>
      <c r="AA23" s="44"/>
    </row>
    <row r="24" spans="1:27" ht="12" customHeight="1" x14ac:dyDescent="0.15">
      <c r="A24" s="127" t="s">
        <v>5</v>
      </c>
      <c r="B24" s="114"/>
      <c r="C24" s="114"/>
      <c r="D24" s="114"/>
      <c r="E24" s="114"/>
      <c r="F24" s="114"/>
      <c r="G24" s="114"/>
      <c r="H24" s="114"/>
      <c r="I24" s="110"/>
      <c r="J24" s="102">
        <f>ROUND(J23*0.3,0)</f>
        <v>46800</v>
      </c>
      <c r="K24" s="103"/>
      <c r="L24" s="103"/>
      <c r="M24" s="95">
        <f>ROUND(J24*$O$9,0)</f>
        <v>4680</v>
      </c>
      <c r="N24" s="96"/>
      <c r="O24" s="97"/>
      <c r="P24" s="45" t="s">
        <v>85</v>
      </c>
      <c r="Q24" s="43"/>
      <c r="R24" s="43"/>
      <c r="S24" s="43"/>
      <c r="T24" s="43"/>
      <c r="U24" s="43"/>
      <c r="V24" s="43"/>
      <c r="W24" s="43"/>
      <c r="X24" s="43"/>
      <c r="Y24" s="43"/>
      <c r="Z24" s="43"/>
      <c r="AA24" s="44"/>
    </row>
    <row r="25" spans="1:27" ht="12" customHeight="1" x14ac:dyDescent="0.15">
      <c r="A25" s="113" t="s">
        <v>108</v>
      </c>
      <c r="B25" s="114"/>
      <c r="C25" s="114"/>
      <c r="D25" s="114"/>
      <c r="E25" s="114"/>
      <c r="F25" s="114"/>
      <c r="G25" s="114"/>
      <c r="H25" s="114"/>
      <c r="I25" s="110"/>
      <c r="J25" s="102">
        <f>+J23+J24</f>
        <v>202800</v>
      </c>
      <c r="K25" s="103"/>
      <c r="L25" s="103"/>
      <c r="M25" s="102">
        <f>+M23+M24</f>
        <v>20280</v>
      </c>
      <c r="N25" s="103"/>
      <c r="O25" s="103"/>
      <c r="P25" s="53"/>
      <c r="Q25" s="43"/>
      <c r="R25" s="43"/>
      <c r="S25" s="43"/>
      <c r="T25" s="43"/>
      <c r="U25" s="43"/>
      <c r="V25" s="43"/>
      <c r="W25" s="43"/>
      <c r="X25" s="43"/>
      <c r="Y25" s="43"/>
      <c r="Z25" s="43"/>
      <c r="AA25" s="44"/>
    </row>
    <row r="26" spans="1:27" s="11" customFormat="1" ht="12" customHeight="1" x14ac:dyDescent="0.15">
      <c r="A26" s="17"/>
      <c r="B26" s="25"/>
      <c r="C26" s="17"/>
      <c r="D26" s="17"/>
      <c r="E26" s="17"/>
      <c r="J26" s="18"/>
      <c r="K26" s="18"/>
      <c r="L26" s="18"/>
      <c r="M26" s="18"/>
      <c r="N26" s="18"/>
      <c r="O26" s="16"/>
      <c r="P26" s="18"/>
      <c r="Q26" s="18"/>
      <c r="R26" s="18"/>
      <c r="S26" s="18"/>
      <c r="T26" s="18"/>
      <c r="U26" s="16"/>
      <c r="V26" s="18"/>
      <c r="W26" s="18"/>
      <c r="X26" s="18"/>
      <c r="Y26" s="18"/>
      <c r="Z26" s="18"/>
    </row>
    <row r="27" spans="1:27" s="11" customFormat="1" ht="12" customHeight="1" x14ac:dyDescent="0.15">
      <c r="A27" s="17"/>
      <c r="B27" s="25"/>
      <c r="C27" s="17"/>
      <c r="D27" s="17"/>
      <c r="E27" s="17"/>
      <c r="J27" s="18"/>
      <c r="K27" s="18"/>
      <c r="L27" s="18"/>
      <c r="M27" s="18"/>
      <c r="N27" s="18"/>
      <c r="O27" s="16"/>
      <c r="P27" s="18"/>
      <c r="Q27" s="18"/>
      <c r="R27" s="18"/>
      <c r="S27" s="18"/>
      <c r="T27" s="18"/>
      <c r="U27" s="16"/>
      <c r="V27" s="18"/>
      <c r="W27" s="18"/>
      <c r="X27" s="18"/>
      <c r="Y27" s="18"/>
      <c r="Z27" s="18"/>
    </row>
    <row r="28" spans="1:27" ht="12" customHeight="1" x14ac:dyDescent="0.15">
      <c r="A28" s="11" t="s">
        <v>35</v>
      </c>
    </row>
    <row r="29" spans="1:27" ht="12" customHeight="1" x14ac:dyDescent="0.15">
      <c r="A29" s="11"/>
    </row>
    <row r="30" spans="1:27" ht="12" customHeight="1" x14ac:dyDescent="0.15">
      <c r="A30" s="25" t="s">
        <v>12</v>
      </c>
      <c r="G30" s="25" t="s">
        <v>13</v>
      </c>
      <c r="J30" s="12"/>
      <c r="K30" s="25" t="s">
        <v>7</v>
      </c>
    </row>
    <row r="31" spans="1:27" ht="12" customHeight="1" x14ac:dyDescent="0.15">
      <c r="A31" s="98" t="s">
        <v>0</v>
      </c>
      <c r="B31" s="98"/>
      <c r="C31" s="98"/>
      <c r="D31" s="98" t="s">
        <v>1</v>
      </c>
      <c r="E31" s="98"/>
      <c r="F31" s="98"/>
      <c r="G31" s="98"/>
      <c r="H31" s="98"/>
      <c r="I31" s="98"/>
      <c r="J31" s="98" t="s">
        <v>2</v>
      </c>
      <c r="K31" s="98"/>
      <c r="L31" s="99"/>
      <c r="M31" s="49" t="s">
        <v>15</v>
      </c>
      <c r="N31" s="46"/>
      <c r="O31" s="40">
        <v>0.1</v>
      </c>
      <c r="P31" s="104" t="s">
        <v>3</v>
      </c>
      <c r="Q31" s="104"/>
      <c r="R31" s="104"/>
      <c r="S31" s="104"/>
      <c r="T31" s="104"/>
      <c r="U31" s="104"/>
      <c r="V31" s="104"/>
      <c r="W31" s="104"/>
      <c r="X31" s="104"/>
      <c r="Y31" s="104"/>
      <c r="Z31" s="104"/>
      <c r="AA31" s="105"/>
    </row>
    <row r="32" spans="1:27" ht="12" customHeight="1" x14ac:dyDescent="0.15">
      <c r="A32" s="111" t="s">
        <v>4</v>
      </c>
      <c r="B32" s="111"/>
      <c r="C32" s="111"/>
      <c r="D32" s="111" t="s">
        <v>109</v>
      </c>
      <c r="E32" s="111"/>
      <c r="F32" s="111"/>
      <c r="G32" s="111"/>
      <c r="H32" s="111"/>
      <c r="I32" s="111"/>
      <c r="J32" s="100">
        <f t="shared" ref="J32:J37" si="0">P32*T32</f>
        <v>0</v>
      </c>
      <c r="K32" s="100"/>
      <c r="L32" s="100"/>
      <c r="M32" s="95">
        <f>ROUND(J32*$O$31,0)</f>
        <v>0</v>
      </c>
      <c r="N32" s="96"/>
      <c r="O32" s="97"/>
      <c r="P32" s="13"/>
      <c r="Q32" s="43" t="s">
        <v>25</v>
      </c>
      <c r="R32" s="43"/>
      <c r="S32" s="43" t="s">
        <v>26</v>
      </c>
      <c r="T32" s="109">
        <v>6000</v>
      </c>
      <c r="U32" s="109"/>
      <c r="V32" s="43" t="s">
        <v>6</v>
      </c>
      <c r="W32" s="43"/>
      <c r="X32" s="114"/>
      <c r="Y32" s="114"/>
      <c r="Z32" s="43"/>
      <c r="AA32" s="44"/>
    </row>
    <row r="33" spans="1:27" ht="12" customHeight="1" x14ac:dyDescent="0.15">
      <c r="A33" s="111"/>
      <c r="B33" s="111"/>
      <c r="C33" s="111"/>
      <c r="D33" s="124" t="s">
        <v>168</v>
      </c>
      <c r="E33" s="125"/>
      <c r="F33" s="125"/>
      <c r="G33" s="125"/>
      <c r="H33" s="125"/>
      <c r="I33" s="126"/>
      <c r="J33" s="100">
        <f t="shared" si="0"/>
        <v>0</v>
      </c>
      <c r="K33" s="100"/>
      <c r="L33" s="100"/>
      <c r="M33" s="95">
        <f t="shared" ref="M33:M38" si="1">ROUND(J33*$O$31,0)</f>
        <v>0</v>
      </c>
      <c r="N33" s="96"/>
      <c r="O33" s="97"/>
      <c r="P33" s="13">
        <f>+P32</f>
        <v>0</v>
      </c>
      <c r="Q33" s="43" t="s">
        <v>25</v>
      </c>
      <c r="R33" s="43"/>
      <c r="S33" s="43" t="s">
        <v>26</v>
      </c>
      <c r="T33" s="109">
        <v>7500</v>
      </c>
      <c r="U33" s="109"/>
      <c r="V33" s="43" t="s">
        <v>6</v>
      </c>
      <c r="W33" s="50"/>
      <c r="X33" s="50"/>
      <c r="Y33" s="47"/>
      <c r="Z33" s="47"/>
      <c r="AA33" s="51"/>
    </row>
    <row r="34" spans="1:27" ht="12" customHeight="1" x14ac:dyDescent="0.15">
      <c r="A34" s="111"/>
      <c r="B34" s="111"/>
      <c r="C34" s="111"/>
      <c r="D34" s="124" t="s">
        <v>169</v>
      </c>
      <c r="E34" s="125"/>
      <c r="F34" s="125"/>
      <c r="G34" s="125"/>
      <c r="H34" s="125"/>
      <c r="I34" s="126"/>
      <c r="J34" s="100">
        <f t="shared" si="0"/>
        <v>0</v>
      </c>
      <c r="K34" s="100"/>
      <c r="L34" s="100"/>
      <c r="M34" s="95">
        <f t="shared" si="1"/>
        <v>0</v>
      </c>
      <c r="N34" s="96"/>
      <c r="O34" s="97"/>
      <c r="P34" s="13"/>
      <c r="Q34" s="43" t="s">
        <v>25</v>
      </c>
      <c r="R34" s="43"/>
      <c r="S34" s="43" t="s">
        <v>26</v>
      </c>
      <c r="T34" s="143">
        <v>2000</v>
      </c>
      <c r="U34" s="143"/>
      <c r="V34" s="43" t="s">
        <v>6</v>
      </c>
      <c r="W34" s="50"/>
      <c r="X34" s="50"/>
      <c r="Y34" s="47"/>
      <c r="Z34" s="47"/>
      <c r="AA34" s="51"/>
    </row>
    <row r="35" spans="1:27" ht="12" customHeight="1" x14ac:dyDescent="0.15">
      <c r="A35" s="111"/>
      <c r="B35" s="111"/>
      <c r="C35" s="111"/>
      <c r="D35" s="124" t="s">
        <v>170</v>
      </c>
      <c r="E35" s="125"/>
      <c r="F35" s="125"/>
      <c r="G35" s="125"/>
      <c r="H35" s="125"/>
      <c r="I35" s="126"/>
      <c r="J35" s="100">
        <f t="shared" si="0"/>
        <v>0</v>
      </c>
      <c r="K35" s="100"/>
      <c r="L35" s="100"/>
      <c r="M35" s="95">
        <f t="shared" si="1"/>
        <v>0</v>
      </c>
      <c r="N35" s="96"/>
      <c r="O35" s="97"/>
      <c r="P35" s="13"/>
      <c r="Q35" s="43" t="s">
        <v>25</v>
      </c>
      <c r="R35" s="43"/>
      <c r="S35" s="43" t="s">
        <v>26</v>
      </c>
      <c r="T35" s="143">
        <v>2000</v>
      </c>
      <c r="U35" s="143"/>
      <c r="V35" s="43" t="s">
        <v>6</v>
      </c>
      <c r="W35" s="50"/>
      <c r="X35" s="50"/>
      <c r="Y35" s="47"/>
      <c r="Z35" s="47"/>
      <c r="AA35" s="51"/>
    </row>
    <row r="36" spans="1:27" ht="12" customHeight="1" x14ac:dyDescent="0.15">
      <c r="A36" s="111"/>
      <c r="B36" s="111"/>
      <c r="C36" s="111"/>
      <c r="D36" s="124" t="s">
        <v>171</v>
      </c>
      <c r="E36" s="125"/>
      <c r="F36" s="125"/>
      <c r="G36" s="125"/>
      <c r="H36" s="125"/>
      <c r="I36" s="126"/>
      <c r="J36" s="100">
        <f t="shared" si="0"/>
        <v>0</v>
      </c>
      <c r="K36" s="100"/>
      <c r="L36" s="100"/>
      <c r="M36" s="95">
        <f t="shared" si="1"/>
        <v>0</v>
      </c>
      <c r="N36" s="96"/>
      <c r="O36" s="97"/>
      <c r="P36" s="13"/>
      <c r="Q36" s="43" t="s">
        <v>25</v>
      </c>
      <c r="R36" s="43"/>
      <c r="S36" s="43" t="s">
        <v>26</v>
      </c>
      <c r="T36" s="143">
        <v>2000</v>
      </c>
      <c r="U36" s="143"/>
      <c r="V36" s="43" t="s">
        <v>6</v>
      </c>
      <c r="W36" s="50"/>
      <c r="X36" s="50"/>
      <c r="Y36" s="47"/>
      <c r="Z36" s="47"/>
      <c r="AA36" s="51"/>
    </row>
    <row r="37" spans="1:27" ht="12" customHeight="1" x14ac:dyDescent="0.15">
      <c r="A37" s="111"/>
      <c r="B37" s="111"/>
      <c r="C37" s="111"/>
      <c r="D37" s="124" t="s">
        <v>172</v>
      </c>
      <c r="E37" s="125"/>
      <c r="F37" s="125"/>
      <c r="G37" s="125"/>
      <c r="H37" s="125"/>
      <c r="I37" s="126"/>
      <c r="J37" s="100">
        <f t="shared" si="0"/>
        <v>0</v>
      </c>
      <c r="K37" s="100"/>
      <c r="L37" s="100"/>
      <c r="M37" s="95">
        <f t="shared" si="1"/>
        <v>0</v>
      </c>
      <c r="N37" s="96"/>
      <c r="O37" s="97"/>
      <c r="P37" s="13"/>
      <c r="Q37" s="43" t="s">
        <v>25</v>
      </c>
      <c r="R37" s="43"/>
      <c r="S37" s="43" t="s">
        <v>26</v>
      </c>
      <c r="T37" s="143">
        <v>2000</v>
      </c>
      <c r="U37" s="143"/>
      <c r="V37" s="43" t="s">
        <v>6</v>
      </c>
      <c r="W37" s="50"/>
      <c r="X37" s="50"/>
      <c r="Y37" s="47"/>
      <c r="Z37" s="47"/>
      <c r="AA37" s="51"/>
    </row>
    <row r="38" spans="1:27" ht="12" customHeight="1" x14ac:dyDescent="0.15">
      <c r="A38" s="111"/>
      <c r="B38" s="111"/>
      <c r="C38" s="111"/>
      <c r="D38" s="111" t="s">
        <v>173</v>
      </c>
      <c r="E38" s="111"/>
      <c r="F38" s="111"/>
      <c r="G38" s="111"/>
      <c r="H38" s="111"/>
      <c r="I38" s="111"/>
      <c r="J38" s="100">
        <f>ROUND(SUM(J32:L37)*0.3,0)</f>
        <v>0</v>
      </c>
      <c r="K38" s="100"/>
      <c r="L38" s="100"/>
      <c r="M38" s="95">
        <f t="shared" si="1"/>
        <v>0</v>
      </c>
      <c r="N38" s="96"/>
      <c r="O38" s="97"/>
      <c r="P38" s="53" t="s">
        <v>227</v>
      </c>
      <c r="Q38" s="43"/>
      <c r="R38" s="43"/>
      <c r="S38" s="43"/>
      <c r="T38" s="43"/>
      <c r="U38" s="43"/>
      <c r="V38" s="43"/>
      <c r="W38" s="43"/>
      <c r="X38" s="43"/>
      <c r="Y38" s="43"/>
      <c r="Z38" s="43"/>
      <c r="AA38" s="44"/>
    </row>
    <row r="39" spans="1:27" ht="12" customHeight="1" x14ac:dyDescent="0.15">
      <c r="A39" s="111"/>
      <c r="B39" s="111"/>
      <c r="C39" s="111"/>
      <c r="D39" s="111" t="s">
        <v>174</v>
      </c>
      <c r="E39" s="111"/>
      <c r="F39" s="111"/>
      <c r="G39" s="111"/>
      <c r="H39" s="111"/>
      <c r="I39" s="111"/>
      <c r="J39" s="112">
        <f>SUM(J32:J38)</f>
        <v>0</v>
      </c>
      <c r="K39" s="112"/>
      <c r="L39" s="112"/>
      <c r="M39" s="102">
        <f>SUM(M32:M38)</f>
        <v>0</v>
      </c>
      <c r="N39" s="103"/>
      <c r="O39" s="110"/>
      <c r="P39" s="53" t="s">
        <v>175</v>
      </c>
      <c r="Q39" s="43"/>
      <c r="R39" s="43"/>
      <c r="S39" s="43"/>
      <c r="T39" s="43"/>
      <c r="U39" s="43"/>
      <c r="V39" s="43"/>
      <c r="W39" s="43"/>
      <c r="X39" s="43"/>
      <c r="Y39" s="43"/>
      <c r="Z39" s="43"/>
      <c r="AA39" s="44"/>
    </row>
    <row r="40" spans="1:27" ht="12" customHeight="1" x14ac:dyDescent="0.15">
      <c r="A40" s="111" t="s">
        <v>5</v>
      </c>
      <c r="B40" s="111"/>
      <c r="C40" s="111"/>
      <c r="D40" s="111"/>
      <c r="E40" s="111"/>
      <c r="F40" s="111"/>
      <c r="G40" s="111"/>
      <c r="H40" s="111"/>
      <c r="I40" s="111"/>
      <c r="J40" s="112">
        <f>ROUND(J39*0.3,0)</f>
        <v>0</v>
      </c>
      <c r="K40" s="112"/>
      <c r="L40" s="112"/>
      <c r="M40" s="95">
        <f>ROUND(J40*$O$31,0)</f>
        <v>0</v>
      </c>
      <c r="N40" s="96"/>
      <c r="O40" s="97"/>
      <c r="P40" s="93" t="s">
        <v>178</v>
      </c>
      <c r="Q40" s="52"/>
      <c r="R40" s="52"/>
      <c r="S40" s="52"/>
      <c r="T40" s="52"/>
      <c r="U40" s="52"/>
      <c r="V40" s="52"/>
      <c r="W40" s="52"/>
      <c r="X40" s="52"/>
      <c r="Y40" s="52"/>
      <c r="Z40" s="52"/>
      <c r="AA40" s="48"/>
    </row>
    <row r="41" spans="1:27" ht="12" customHeight="1" x14ac:dyDescent="0.15">
      <c r="A41" s="113" t="s">
        <v>49</v>
      </c>
      <c r="B41" s="114"/>
      <c r="C41" s="114"/>
      <c r="D41" s="114"/>
      <c r="E41" s="114"/>
      <c r="F41" s="114"/>
      <c r="G41" s="114"/>
      <c r="H41" s="114"/>
      <c r="I41" s="110"/>
      <c r="J41" s="102">
        <f>SUM(J39:L40)</f>
        <v>0</v>
      </c>
      <c r="K41" s="103"/>
      <c r="L41" s="115"/>
      <c r="M41" s="102">
        <f>+SUM(M39:M40)</f>
        <v>0</v>
      </c>
      <c r="N41" s="103"/>
      <c r="O41" s="110"/>
      <c r="P41" s="53"/>
      <c r="Q41" s="43"/>
      <c r="R41" s="43"/>
      <c r="S41" s="43"/>
      <c r="T41" s="43"/>
      <c r="U41" s="43"/>
      <c r="V41" s="43"/>
      <c r="W41" s="43"/>
      <c r="X41" s="43"/>
      <c r="Y41" s="43"/>
      <c r="Z41" s="43"/>
      <c r="AA41" s="44"/>
    </row>
    <row r="43" spans="1:27" ht="12" customHeight="1" x14ac:dyDescent="0.15">
      <c r="A43" s="25" t="s">
        <v>71</v>
      </c>
      <c r="G43" s="25" t="s">
        <v>14</v>
      </c>
      <c r="P43" s="12"/>
      <c r="Q43" s="25" t="s">
        <v>8</v>
      </c>
    </row>
    <row r="44" spans="1:27" ht="12" customHeight="1" x14ac:dyDescent="0.15">
      <c r="A44" s="98" t="s">
        <v>0</v>
      </c>
      <c r="B44" s="98"/>
      <c r="C44" s="98"/>
      <c r="D44" s="98" t="s">
        <v>1</v>
      </c>
      <c r="E44" s="98"/>
      <c r="F44" s="98"/>
      <c r="G44" s="98"/>
      <c r="H44" s="98"/>
      <c r="I44" s="98"/>
      <c r="J44" s="98" t="s">
        <v>2</v>
      </c>
      <c r="K44" s="98"/>
      <c r="L44" s="99"/>
      <c r="M44" s="49" t="s">
        <v>15</v>
      </c>
      <c r="N44" s="46"/>
      <c r="O44" s="40">
        <v>0.1</v>
      </c>
      <c r="P44" s="104" t="s">
        <v>3</v>
      </c>
      <c r="Q44" s="104"/>
      <c r="R44" s="104"/>
      <c r="S44" s="104"/>
      <c r="T44" s="104"/>
      <c r="U44" s="104"/>
      <c r="V44" s="104"/>
      <c r="W44" s="104"/>
      <c r="X44" s="104"/>
      <c r="Y44" s="104"/>
      <c r="Z44" s="104"/>
      <c r="AA44" s="105"/>
    </row>
    <row r="45" spans="1:27" ht="12" customHeight="1" x14ac:dyDescent="0.15">
      <c r="A45" s="111" t="s">
        <v>4</v>
      </c>
      <c r="B45" s="111"/>
      <c r="C45" s="111"/>
      <c r="D45" s="111" t="s">
        <v>179</v>
      </c>
      <c r="E45" s="111"/>
      <c r="F45" s="111"/>
      <c r="G45" s="111"/>
      <c r="H45" s="111"/>
      <c r="I45" s="111"/>
      <c r="J45" s="100">
        <f>P45*S45</f>
        <v>0</v>
      </c>
      <c r="K45" s="100"/>
      <c r="L45" s="100"/>
      <c r="M45" s="95">
        <f>ROUND(J45*$O$44,0)</f>
        <v>0</v>
      </c>
      <c r="N45" s="96"/>
      <c r="O45" s="97"/>
      <c r="P45" s="13">
        <f>P43</f>
        <v>0</v>
      </c>
      <c r="Q45" s="43" t="s">
        <v>8</v>
      </c>
      <c r="R45" s="43" t="s">
        <v>26</v>
      </c>
      <c r="S45" s="103">
        <v>15000</v>
      </c>
      <c r="T45" s="103"/>
      <c r="U45" s="43" t="s">
        <v>6</v>
      </c>
      <c r="V45" s="43"/>
      <c r="W45" s="43"/>
      <c r="X45" s="114"/>
      <c r="Y45" s="114"/>
      <c r="Z45" s="43"/>
      <c r="AA45" s="44"/>
    </row>
    <row r="46" spans="1:27" ht="12" customHeight="1" x14ac:dyDescent="0.15">
      <c r="A46" s="111"/>
      <c r="B46" s="111"/>
      <c r="C46" s="111"/>
      <c r="D46" s="124" t="s">
        <v>180</v>
      </c>
      <c r="E46" s="125"/>
      <c r="F46" s="125"/>
      <c r="G46" s="125"/>
      <c r="H46" s="125"/>
      <c r="I46" s="126"/>
      <c r="J46" s="145">
        <f>P46*S46</f>
        <v>0</v>
      </c>
      <c r="K46" s="146"/>
      <c r="L46" s="147"/>
      <c r="M46" s="95">
        <f>ROUND(J46*$O$44,0)</f>
        <v>0</v>
      </c>
      <c r="N46" s="96"/>
      <c r="O46" s="97"/>
      <c r="P46" s="14">
        <f>P43</f>
        <v>0</v>
      </c>
      <c r="Q46" s="50" t="s">
        <v>8</v>
      </c>
      <c r="R46" s="41" t="s">
        <v>26</v>
      </c>
      <c r="S46" s="103">
        <v>15000</v>
      </c>
      <c r="T46" s="103"/>
      <c r="U46" s="43" t="s">
        <v>6</v>
      </c>
      <c r="V46" s="50"/>
      <c r="W46" s="50"/>
      <c r="X46" s="50"/>
      <c r="Y46" s="47"/>
      <c r="Z46" s="47"/>
      <c r="AA46" s="51"/>
    </row>
    <row r="47" spans="1:27" ht="12" customHeight="1" x14ac:dyDescent="0.15">
      <c r="A47" s="111"/>
      <c r="B47" s="111"/>
      <c r="C47" s="111"/>
      <c r="D47" s="111" t="s">
        <v>181</v>
      </c>
      <c r="E47" s="111"/>
      <c r="F47" s="111"/>
      <c r="G47" s="111"/>
      <c r="H47" s="111"/>
      <c r="I47" s="111"/>
      <c r="J47" s="100">
        <f>ROUND(SUM(J45:L46)*0.3,0)</f>
        <v>0</v>
      </c>
      <c r="K47" s="100"/>
      <c r="L47" s="100"/>
      <c r="M47" s="95">
        <f>ROUND(J47*$O$44,0)</f>
        <v>0</v>
      </c>
      <c r="N47" s="96"/>
      <c r="O47" s="97"/>
      <c r="P47" s="53" t="s">
        <v>228</v>
      </c>
      <c r="Q47" s="43"/>
      <c r="R47" s="43"/>
      <c r="S47" s="43"/>
      <c r="T47" s="43"/>
      <c r="U47" s="43"/>
      <c r="V47" s="43"/>
      <c r="W47" s="43"/>
      <c r="X47" s="43"/>
      <c r="Y47" s="43"/>
      <c r="Z47" s="43"/>
      <c r="AA47" s="44"/>
    </row>
    <row r="48" spans="1:27" ht="12" customHeight="1" x14ac:dyDescent="0.15">
      <c r="A48" s="111"/>
      <c r="B48" s="111"/>
      <c r="C48" s="111"/>
      <c r="D48" s="111" t="s">
        <v>182</v>
      </c>
      <c r="E48" s="111"/>
      <c r="F48" s="111"/>
      <c r="G48" s="111"/>
      <c r="H48" s="111"/>
      <c r="I48" s="111"/>
      <c r="J48" s="112">
        <f>SUM(J45:L47)</f>
        <v>0</v>
      </c>
      <c r="K48" s="112"/>
      <c r="L48" s="112"/>
      <c r="M48" s="144">
        <f>SUM(M45:O47)</f>
        <v>0</v>
      </c>
      <c r="N48" s="109"/>
      <c r="O48" s="110"/>
      <c r="P48" s="53" t="s">
        <v>176</v>
      </c>
      <c r="Q48" s="43"/>
      <c r="R48" s="43"/>
      <c r="S48" s="43"/>
      <c r="T48" s="43"/>
      <c r="U48" s="43"/>
      <c r="V48" s="43"/>
      <c r="W48" s="43"/>
      <c r="X48" s="43"/>
      <c r="Y48" s="43"/>
      <c r="Z48" s="43"/>
      <c r="AA48" s="44"/>
    </row>
    <row r="49" spans="1:27" ht="12" customHeight="1" x14ac:dyDescent="0.15">
      <c r="A49" s="111" t="s">
        <v>5</v>
      </c>
      <c r="B49" s="111"/>
      <c r="C49" s="111"/>
      <c r="D49" s="111"/>
      <c r="E49" s="111"/>
      <c r="F49" s="111"/>
      <c r="G49" s="111"/>
      <c r="H49" s="111"/>
      <c r="I49" s="111"/>
      <c r="J49" s="112">
        <f>ROUND(J48*0.3,0)</f>
        <v>0</v>
      </c>
      <c r="K49" s="112"/>
      <c r="L49" s="112"/>
      <c r="M49" s="95">
        <f>ROUND(J49*$O$44,0)</f>
        <v>0</v>
      </c>
      <c r="N49" s="96"/>
      <c r="O49" s="97"/>
      <c r="P49" s="93" t="s">
        <v>177</v>
      </c>
      <c r="Q49" s="52"/>
      <c r="R49" s="52"/>
      <c r="S49" s="52"/>
      <c r="T49" s="52"/>
      <c r="U49" s="52"/>
      <c r="V49" s="52"/>
      <c r="W49" s="52"/>
      <c r="X49" s="52"/>
      <c r="Y49" s="52"/>
      <c r="Z49" s="52"/>
      <c r="AA49" s="48"/>
    </row>
    <row r="50" spans="1:27" ht="12" customHeight="1" x14ac:dyDescent="0.15">
      <c r="A50" s="113" t="s">
        <v>50</v>
      </c>
      <c r="B50" s="114"/>
      <c r="C50" s="114"/>
      <c r="D50" s="114"/>
      <c r="E50" s="114"/>
      <c r="F50" s="114"/>
      <c r="G50" s="114"/>
      <c r="H50" s="114"/>
      <c r="I50" s="110"/>
      <c r="J50" s="102">
        <f>SUM(J48:L49)</f>
        <v>0</v>
      </c>
      <c r="K50" s="103"/>
      <c r="L50" s="115"/>
      <c r="M50" s="102">
        <f>SUM(M48:O49)</f>
        <v>0</v>
      </c>
      <c r="N50" s="103"/>
      <c r="O50" s="110"/>
      <c r="P50" s="53"/>
      <c r="Q50" s="43"/>
      <c r="R50" s="43"/>
      <c r="S50" s="43"/>
      <c r="T50" s="43"/>
      <c r="U50" s="43"/>
      <c r="V50" s="43"/>
      <c r="W50" s="43"/>
      <c r="X50" s="43"/>
      <c r="Y50" s="43"/>
      <c r="Z50" s="43"/>
      <c r="AA50" s="44"/>
    </row>
    <row r="52" spans="1:27" ht="12" customHeight="1" x14ac:dyDescent="0.15">
      <c r="A52" s="25" t="s">
        <v>57</v>
      </c>
    </row>
    <row r="53" spans="1:27" ht="12" customHeight="1" x14ac:dyDescent="0.15">
      <c r="A53" s="98" t="s">
        <v>0</v>
      </c>
      <c r="B53" s="98"/>
      <c r="C53" s="98"/>
      <c r="D53" s="98" t="s">
        <v>1</v>
      </c>
      <c r="E53" s="98"/>
      <c r="F53" s="98"/>
      <c r="G53" s="98"/>
      <c r="H53" s="98"/>
      <c r="I53" s="98"/>
      <c r="J53" s="98" t="s">
        <v>2</v>
      </c>
      <c r="K53" s="98"/>
      <c r="L53" s="99"/>
      <c r="M53" s="49" t="s">
        <v>15</v>
      </c>
      <c r="N53" s="46"/>
      <c r="O53" s="40">
        <v>0.1</v>
      </c>
      <c r="P53" s="104" t="s">
        <v>3</v>
      </c>
      <c r="Q53" s="104"/>
      <c r="R53" s="104"/>
      <c r="S53" s="104"/>
      <c r="T53" s="104"/>
      <c r="U53" s="104"/>
      <c r="V53" s="104"/>
      <c r="W53" s="104"/>
      <c r="X53" s="104"/>
      <c r="Y53" s="104"/>
      <c r="Z53" s="104"/>
      <c r="AA53" s="105"/>
    </row>
    <row r="54" spans="1:27" ht="12" customHeight="1" x14ac:dyDescent="0.15">
      <c r="A54" s="111" t="s">
        <v>4</v>
      </c>
      <c r="B54" s="111"/>
      <c r="C54" s="111"/>
      <c r="D54" s="127" t="s">
        <v>110</v>
      </c>
      <c r="E54" s="114"/>
      <c r="F54" s="114"/>
      <c r="G54" s="114"/>
      <c r="H54" s="114"/>
      <c r="I54" s="110"/>
      <c r="J54" s="100">
        <f t="shared" ref="J54:J59" si="2">P54*T54</f>
        <v>0</v>
      </c>
      <c r="K54" s="100"/>
      <c r="L54" s="100"/>
      <c r="M54" s="95">
        <f>ROUND(J54*$O$31,0)</f>
        <v>0</v>
      </c>
      <c r="N54" s="96"/>
      <c r="O54" s="97"/>
      <c r="P54" s="13"/>
      <c r="Q54" s="43" t="s">
        <v>25</v>
      </c>
      <c r="R54" s="43"/>
      <c r="S54" s="43" t="s">
        <v>26</v>
      </c>
      <c r="T54" s="109">
        <v>6000</v>
      </c>
      <c r="U54" s="109"/>
      <c r="V54" s="43" t="s">
        <v>6</v>
      </c>
      <c r="W54" s="43"/>
      <c r="X54" s="114"/>
      <c r="Y54" s="114"/>
      <c r="Z54" s="43"/>
      <c r="AA54" s="44"/>
    </row>
    <row r="55" spans="1:27" ht="12" customHeight="1" x14ac:dyDescent="0.15">
      <c r="A55" s="111"/>
      <c r="B55" s="111"/>
      <c r="C55" s="111"/>
      <c r="D55" s="124" t="s">
        <v>183</v>
      </c>
      <c r="E55" s="125"/>
      <c r="F55" s="125"/>
      <c r="G55" s="125"/>
      <c r="H55" s="125"/>
      <c r="I55" s="126"/>
      <c r="J55" s="100">
        <f t="shared" si="2"/>
        <v>0</v>
      </c>
      <c r="K55" s="100"/>
      <c r="L55" s="100"/>
      <c r="M55" s="95">
        <f t="shared" ref="M55:M60" si="3">ROUND(J55*$O$31,0)</f>
        <v>0</v>
      </c>
      <c r="N55" s="96"/>
      <c r="O55" s="97"/>
      <c r="P55" s="13">
        <f>+P54</f>
        <v>0</v>
      </c>
      <c r="Q55" s="43" t="s">
        <v>25</v>
      </c>
      <c r="R55" s="43"/>
      <c r="S55" s="43" t="s">
        <v>26</v>
      </c>
      <c r="T55" s="109">
        <v>7500</v>
      </c>
      <c r="U55" s="109"/>
      <c r="V55" s="43" t="s">
        <v>6</v>
      </c>
      <c r="W55" s="50"/>
      <c r="X55" s="50"/>
      <c r="Y55" s="47"/>
      <c r="Z55" s="47"/>
      <c r="AA55" s="51"/>
    </row>
    <row r="56" spans="1:27" ht="12" customHeight="1" x14ac:dyDescent="0.15">
      <c r="A56" s="111"/>
      <c r="B56" s="111"/>
      <c r="C56" s="111"/>
      <c r="D56" s="124" t="s">
        <v>184</v>
      </c>
      <c r="E56" s="125"/>
      <c r="F56" s="125"/>
      <c r="G56" s="125"/>
      <c r="H56" s="125"/>
      <c r="I56" s="126"/>
      <c r="J56" s="100">
        <f t="shared" si="2"/>
        <v>0</v>
      </c>
      <c r="K56" s="100"/>
      <c r="L56" s="100"/>
      <c r="M56" s="95">
        <f t="shared" si="3"/>
        <v>0</v>
      </c>
      <c r="N56" s="96"/>
      <c r="O56" s="97"/>
      <c r="P56" s="13"/>
      <c r="Q56" s="43" t="s">
        <v>25</v>
      </c>
      <c r="R56" s="43"/>
      <c r="S56" s="43" t="s">
        <v>26</v>
      </c>
      <c r="T56" s="143">
        <v>2000</v>
      </c>
      <c r="U56" s="143"/>
      <c r="V56" s="43" t="s">
        <v>6</v>
      </c>
      <c r="W56" s="50"/>
      <c r="X56" s="50"/>
      <c r="Y56" s="47"/>
      <c r="Z56" s="47"/>
      <c r="AA56" s="51"/>
    </row>
    <row r="57" spans="1:27" ht="12" customHeight="1" x14ac:dyDescent="0.15">
      <c r="A57" s="111"/>
      <c r="B57" s="111"/>
      <c r="C57" s="111"/>
      <c r="D57" s="124" t="s">
        <v>185</v>
      </c>
      <c r="E57" s="125"/>
      <c r="F57" s="125"/>
      <c r="G57" s="125"/>
      <c r="H57" s="125"/>
      <c r="I57" s="126"/>
      <c r="J57" s="100">
        <f t="shared" si="2"/>
        <v>0</v>
      </c>
      <c r="K57" s="100"/>
      <c r="L57" s="100"/>
      <c r="M57" s="95">
        <f t="shared" si="3"/>
        <v>0</v>
      </c>
      <c r="N57" s="96"/>
      <c r="O57" s="97"/>
      <c r="P57" s="13"/>
      <c r="Q57" s="43" t="s">
        <v>25</v>
      </c>
      <c r="R57" s="43"/>
      <c r="S57" s="43" t="s">
        <v>26</v>
      </c>
      <c r="T57" s="143">
        <v>2000</v>
      </c>
      <c r="U57" s="143"/>
      <c r="V57" s="43" t="s">
        <v>6</v>
      </c>
      <c r="W57" s="50"/>
      <c r="X57" s="50"/>
      <c r="Y57" s="47"/>
      <c r="Z57" s="47"/>
      <c r="AA57" s="51"/>
    </row>
    <row r="58" spans="1:27" ht="12" customHeight="1" x14ac:dyDescent="0.15">
      <c r="A58" s="111"/>
      <c r="B58" s="111"/>
      <c r="C58" s="111"/>
      <c r="D58" s="124" t="s">
        <v>186</v>
      </c>
      <c r="E58" s="125"/>
      <c r="F58" s="125"/>
      <c r="G58" s="125"/>
      <c r="H58" s="125"/>
      <c r="I58" s="126"/>
      <c r="J58" s="100">
        <f t="shared" si="2"/>
        <v>0</v>
      </c>
      <c r="K58" s="100"/>
      <c r="L58" s="100"/>
      <c r="M58" s="95">
        <f t="shared" si="3"/>
        <v>0</v>
      </c>
      <c r="N58" s="96"/>
      <c r="O58" s="97"/>
      <c r="P58" s="13"/>
      <c r="Q58" s="43" t="s">
        <v>25</v>
      </c>
      <c r="R58" s="43"/>
      <c r="S58" s="43" t="s">
        <v>26</v>
      </c>
      <c r="T58" s="143">
        <v>2000</v>
      </c>
      <c r="U58" s="143"/>
      <c r="V58" s="43" t="s">
        <v>6</v>
      </c>
      <c r="W58" s="50"/>
      <c r="X58" s="50"/>
      <c r="Y58" s="47"/>
      <c r="Z58" s="47"/>
      <c r="AA58" s="51"/>
    </row>
    <row r="59" spans="1:27" ht="12" customHeight="1" x14ac:dyDescent="0.15">
      <c r="A59" s="111"/>
      <c r="B59" s="111"/>
      <c r="C59" s="111"/>
      <c r="D59" s="124" t="s">
        <v>187</v>
      </c>
      <c r="E59" s="125"/>
      <c r="F59" s="125"/>
      <c r="G59" s="125"/>
      <c r="H59" s="125"/>
      <c r="I59" s="126"/>
      <c r="J59" s="100">
        <f t="shared" si="2"/>
        <v>0</v>
      </c>
      <c r="K59" s="100"/>
      <c r="L59" s="100"/>
      <c r="M59" s="95">
        <f t="shared" si="3"/>
        <v>0</v>
      </c>
      <c r="N59" s="96"/>
      <c r="O59" s="97"/>
      <c r="P59" s="13"/>
      <c r="Q59" s="43" t="s">
        <v>25</v>
      </c>
      <c r="R59" s="43"/>
      <c r="S59" s="43" t="s">
        <v>26</v>
      </c>
      <c r="T59" s="143">
        <v>2000</v>
      </c>
      <c r="U59" s="143"/>
      <c r="V59" s="43" t="s">
        <v>6</v>
      </c>
      <c r="W59" s="50"/>
      <c r="X59" s="50"/>
      <c r="Y59" s="47"/>
      <c r="Z59" s="47"/>
      <c r="AA59" s="51"/>
    </row>
    <row r="60" spans="1:27" ht="12" customHeight="1" x14ac:dyDescent="0.15">
      <c r="A60" s="111"/>
      <c r="B60" s="111"/>
      <c r="C60" s="111"/>
      <c r="D60" s="111" t="s">
        <v>188</v>
      </c>
      <c r="E60" s="111"/>
      <c r="F60" s="111"/>
      <c r="G60" s="111"/>
      <c r="H60" s="111"/>
      <c r="I60" s="111"/>
      <c r="J60" s="100">
        <f>ROUND(SUM(J54:L59)*0.3,0)</f>
        <v>0</v>
      </c>
      <c r="K60" s="100"/>
      <c r="L60" s="100"/>
      <c r="M60" s="95">
        <f t="shared" si="3"/>
        <v>0</v>
      </c>
      <c r="N60" s="96"/>
      <c r="O60" s="97"/>
      <c r="P60" s="53" t="s">
        <v>229</v>
      </c>
      <c r="Q60" s="43"/>
      <c r="R60" s="43"/>
      <c r="S60" s="43"/>
      <c r="T60" s="43"/>
      <c r="U60" s="43"/>
      <c r="V60" s="43"/>
      <c r="W60" s="43"/>
      <c r="X60" s="43"/>
      <c r="Y60" s="43"/>
      <c r="Z60" s="43"/>
      <c r="AA60" s="44"/>
    </row>
    <row r="61" spans="1:27" ht="12" customHeight="1" x14ac:dyDescent="0.15">
      <c r="A61" s="111"/>
      <c r="B61" s="111"/>
      <c r="C61" s="111"/>
      <c r="D61" s="111" t="s">
        <v>189</v>
      </c>
      <c r="E61" s="111"/>
      <c r="F61" s="111"/>
      <c r="G61" s="111"/>
      <c r="H61" s="111"/>
      <c r="I61" s="111"/>
      <c r="J61" s="112">
        <f>SUM(J54:J60)</f>
        <v>0</v>
      </c>
      <c r="K61" s="112"/>
      <c r="L61" s="112"/>
      <c r="M61" s="102">
        <f>SUM(M54:M60)</f>
        <v>0</v>
      </c>
      <c r="N61" s="103"/>
      <c r="O61" s="110"/>
      <c r="P61" s="53" t="s">
        <v>190</v>
      </c>
      <c r="Q61" s="43"/>
      <c r="R61" s="43"/>
      <c r="S61" s="43"/>
      <c r="T61" s="43"/>
      <c r="U61" s="43"/>
      <c r="V61" s="43"/>
      <c r="W61" s="43"/>
      <c r="X61" s="43"/>
      <c r="Y61" s="43"/>
      <c r="Z61" s="43"/>
      <c r="AA61" s="44"/>
    </row>
    <row r="62" spans="1:27" ht="12" customHeight="1" x14ac:dyDescent="0.15">
      <c r="A62" s="111" t="s">
        <v>5</v>
      </c>
      <c r="B62" s="111"/>
      <c r="C62" s="111"/>
      <c r="D62" s="111"/>
      <c r="E62" s="111"/>
      <c r="F62" s="111"/>
      <c r="G62" s="111"/>
      <c r="H62" s="111"/>
      <c r="I62" s="111"/>
      <c r="J62" s="112">
        <f>ROUND(J61*0.3,0)</f>
        <v>0</v>
      </c>
      <c r="K62" s="112"/>
      <c r="L62" s="112"/>
      <c r="M62" s="95">
        <f>ROUND(J62*$O$31,0)</f>
        <v>0</v>
      </c>
      <c r="N62" s="96"/>
      <c r="O62" s="97"/>
      <c r="P62" s="93" t="s">
        <v>191</v>
      </c>
      <c r="Q62" s="52"/>
      <c r="R62" s="52"/>
      <c r="S62" s="52"/>
      <c r="T62" s="52"/>
      <c r="U62" s="52"/>
      <c r="V62" s="52"/>
      <c r="W62" s="52"/>
      <c r="X62" s="52"/>
      <c r="Y62" s="52"/>
      <c r="Z62" s="52"/>
      <c r="AA62" s="48"/>
    </row>
    <row r="63" spans="1:27" ht="12" customHeight="1" x14ac:dyDescent="0.15">
      <c r="A63" s="113" t="s">
        <v>72</v>
      </c>
      <c r="B63" s="114"/>
      <c r="C63" s="114"/>
      <c r="D63" s="114"/>
      <c r="E63" s="114"/>
      <c r="F63" s="114"/>
      <c r="G63" s="114"/>
      <c r="H63" s="114"/>
      <c r="I63" s="110"/>
      <c r="J63" s="102">
        <f>SUM(J61:L62)</f>
        <v>0</v>
      </c>
      <c r="K63" s="103"/>
      <c r="L63" s="115"/>
      <c r="M63" s="102">
        <f>+SUM(M61:M62)</f>
        <v>0</v>
      </c>
      <c r="N63" s="103"/>
      <c r="O63" s="110"/>
      <c r="P63" s="53"/>
      <c r="Q63" s="43"/>
      <c r="R63" s="43"/>
      <c r="S63" s="43"/>
      <c r="T63" s="43"/>
      <c r="U63" s="43"/>
      <c r="V63" s="43"/>
      <c r="W63" s="43"/>
      <c r="X63" s="43"/>
      <c r="Y63" s="43"/>
      <c r="Z63" s="43"/>
      <c r="AA63" s="44"/>
    </row>
    <row r="65" spans="1:27" ht="12" customHeight="1" x14ac:dyDescent="0.15">
      <c r="A65" s="25" t="s">
        <v>40</v>
      </c>
    </row>
    <row r="66" spans="1:27" ht="12" customHeight="1" x14ac:dyDescent="0.15">
      <c r="A66" s="98" t="s">
        <v>0</v>
      </c>
      <c r="B66" s="98"/>
      <c r="C66" s="98"/>
      <c r="D66" s="98" t="s">
        <v>1</v>
      </c>
      <c r="E66" s="98"/>
      <c r="F66" s="98"/>
      <c r="G66" s="98"/>
      <c r="H66" s="98"/>
      <c r="I66" s="98"/>
      <c r="J66" s="98" t="s">
        <v>2</v>
      </c>
      <c r="K66" s="98"/>
      <c r="L66" s="99"/>
      <c r="M66" s="49" t="s">
        <v>15</v>
      </c>
      <c r="N66" s="46"/>
      <c r="O66" s="40">
        <v>0.1</v>
      </c>
      <c r="P66" s="104" t="s">
        <v>3</v>
      </c>
      <c r="Q66" s="104"/>
      <c r="R66" s="104"/>
      <c r="S66" s="104"/>
      <c r="T66" s="104"/>
      <c r="U66" s="104"/>
      <c r="V66" s="104"/>
      <c r="W66" s="104"/>
      <c r="X66" s="104"/>
      <c r="Y66" s="104"/>
      <c r="Z66" s="104"/>
      <c r="AA66" s="105"/>
    </row>
    <row r="67" spans="1:27" ht="12" customHeight="1" x14ac:dyDescent="0.15">
      <c r="A67" s="111" t="s">
        <v>4</v>
      </c>
      <c r="B67" s="111"/>
      <c r="C67" s="111"/>
      <c r="D67" s="111" t="s">
        <v>192</v>
      </c>
      <c r="E67" s="111"/>
      <c r="F67" s="111"/>
      <c r="G67" s="111"/>
      <c r="H67" s="111"/>
      <c r="I67" s="111"/>
      <c r="J67" s="100">
        <f>P67*T67</f>
        <v>0</v>
      </c>
      <c r="K67" s="100"/>
      <c r="L67" s="100"/>
      <c r="M67" s="95">
        <f>ROUND(J67*$O$31,0)</f>
        <v>0</v>
      </c>
      <c r="N67" s="96"/>
      <c r="O67" s="97"/>
      <c r="P67" s="13"/>
      <c r="Q67" s="43" t="s">
        <v>25</v>
      </c>
      <c r="R67" s="43"/>
      <c r="S67" s="43" t="s">
        <v>26</v>
      </c>
      <c r="T67" s="109">
        <v>3000</v>
      </c>
      <c r="U67" s="109"/>
      <c r="V67" s="43" t="s">
        <v>6</v>
      </c>
      <c r="W67" s="43"/>
      <c r="X67" s="114"/>
      <c r="Y67" s="114"/>
      <c r="Z67" s="43"/>
      <c r="AA67" s="44"/>
    </row>
    <row r="68" spans="1:27" ht="12" customHeight="1" x14ac:dyDescent="0.15">
      <c r="A68" s="111"/>
      <c r="B68" s="111"/>
      <c r="C68" s="111"/>
      <c r="D68" s="124" t="s">
        <v>193</v>
      </c>
      <c r="E68" s="125"/>
      <c r="F68" s="125"/>
      <c r="G68" s="125"/>
      <c r="H68" s="125"/>
      <c r="I68" s="126"/>
      <c r="J68" s="100">
        <f>P68*T68</f>
        <v>0</v>
      </c>
      <c r="K68" s="100"/>
      <c r="L68" s="100"/>
      <c r="M68" s="95">
        <f>ROUND(J68*$O$31,0)</f>
        <v>0</v>
      </c>
      <c r="N68" s="96"/>
      <c r="O68" s="97"/>
      <c r="P68" s="13">
        <f>+P67</f>
        <v>0</v>
      </c>
      <c r="Q68" s="43" t="s">
        <v>25</v>
      </c>
      <c r="R68" s="43"/>
      <c r="S68" s="43" t="s">
        <v>26</v>
      </c>
      <c r="T68" s="109">
        <v>4500</v>
      </c>
      <c r="U68" s="109"/>
      <c r="V68" s="43" t="s">
        <v>6</v>
      </c>
      <c r="W68" s="50"/>
      <c r="X68" s="50"/>
      <c r="Y68" s="47"/>
      <c r="Z68" s="47"/>
      <c r="AA68" s="51"/>
    </row>
    <row r="69" spans="1:27" ht="12" customHeight="1" x14ac:dyDescent="0.15">
      <c r="A69" s="111"/>
      <c r="B69" s="111"/>
      <c r="C69" s="111"/>
      <c r="D69" s="111" t="s">
        <v>194</v>
      </c>
      <c r="E69" s="111"/>
      <c r="F69" s="111"/>
      <c r="G69" s="111"/>
      <c r="H69" s="111"/>
      <c r="I69" s="111"/>
      <c r="J69" s="100">
        <f>ROUND(SUM(J67:L68)*0.3,0)</f>
        <v>0</v>
      </c>
      <c r="K69" s="100"/>
      <c r="L69" s="100"/>
      <c r="M69" s="95">
        <f>ROUND(J69*$O$31,0)</f>
        <v>0</v>
      </c>
      <c r="N69" s="96"/>
      <c r="O69" s="97"/>
      <c r="P69" s="53" t="s">
        <v>230</v>
      </c>
      <c r="Q69" s="43"/>
      <c r="R69" s="43"/>
      <c r="S69" s="43"/>
      <c r="T69" s="43"/>
      <c r="U69" s="43"/>
      <c r="V69" s="43"/>
      <c r="W69" s="43"/>
      <c r="X69" s="43"/>
      <c r="Y69" s="43"/>
      <c r="Z69" s="43"/>
      <c r="AA69" s="44"/>
    </row>
    <row r="70" spans="1:27" ht="12" customHeight="1" x14ac:dyDescent="0.15">
      <c r="A70" s="111"/>
      <c r="B70" s="111"/>
      <c r="C70" s="111"/>
      <c r="D70" s="111" t="s">
        <v>195</v>
      </c>
      <c r="E70" s="111"/>
      <c r="F70" s="111"/>
      <c r="G70" s="111"/>
      <c r="H70" s="111"/>
      <c r="I70" s="111"/>
      <c r="J70" s="112">
        <f>SUM(J67:J69)</f>
        <v>0</v>
      </c>
      <c r="K70" s="112"/>
      <c r="L70" s="112"/>
      <c r="M70" s="102">
        <f>SUM(M67:M69)</f>
        <v>0</v>
      </c>
      <c r="N70" s="103"/>
      <c r="O70" s="110"/>
      <c r="P70" s="53" t="s">
        <v>196</v>
      </c>
      <c r="Q70" s="43"/>
      <c r="R70" s="43"/>
      <c r="S70" s="43"/>
      <c r="T70" s="43"/>
      <c r="U70" s="43"/>
      <c r="V70" s="43"/>
      <c r="W70" s="43"/>
      <c r="X70" s="43"/>
      <c r="Y70" s="43"/>
      <c r="Z70" s="43"/>
      <c r="AA70" s="44"/>
    </row>
    <row r="71" spans="1:27" ht="12" customHeight="1" x14ac:dyDescent="0.15">
      <c r="A71" s="111" t="s">
        <v>5</v>
      </c>
      <c r="B71" s="111"/>
      <c r="C71" s="111"/>
      <c r="D71" s="111"/>
      <c r="E71" s="111"/>
      <c r="F71" s="111"/>
      <c r="G71" s="111"/>
      <c r="H71" s="111"/>
      <c r="I71" s="111"/>
      <c r="J71" s="112">
        <f>ROUND(J70*0.3,0)</f>
        <v>0</v>
      </c>
      <c r="K71" s="112"/>
      <c r="L71" s="112"/>
      <c r="M71" s="95">
        <f>ROUND(J71*$O$31,0)</f>
        <v>0</v>
      </c>
      <c r="N71" s="96"/>
      <c r="O71" s="97"/>
      <c r="P71" s="93" t="s">
        <v>197</v>
      </c>
      <c r="Q71" s="52"/>
      <c r="R71" s="52"/>
      <c r="S71" s="52"/>
      <c r="T71" s="52"/>
      <c r="U71" s="52"/>
      <c r="V71" s="52"/>
      <c r="W71" s="52"/>
      <c r="X71" s="52"/>
      <c r="Y71" s="52"/>
      <c r="Z71" s="52"/>
      <c r="AA71" s="48"/>
    </row>
    <row r="72" spans="1:27" ht="12" customHeight="1" x14ac:dyDescent="0.15">
      <c r="A72" s="113" t="s">
        <v>73</v>
      </c>
      <c r="B72" s="114"/>
      <c r="C72" s="114"/>
      <c r="D72" s="114"/>
      <c r="E72" s="114"/>
      <c r="F72" s="114"/>
      <c r="G72" s="114"/>
      <c r="H72" s="114"/>
      <c r="I72" s="110"/>
      <c r="J72" s="102">
        <f>SUM(J70:L71)</f>
        <v>0</v>
      </c>
      <c r="K72" s="103"/>
      <c r="L72" s="115"/>
      <c r="M72" s="102">
        <f>+SUM(M70:M71)</f>
        <v>0</v>
      </c>
      <c r="N72" s="103"/>
      <c r="O72" s="110"/>
      <c r="P72" s="53"/>
      <c r="Q72" s="43"/>
      <c r="R72" s="43"/>
      <c r="S72" s="43"/>
      <c r="T72" s="43"/>
      <c r="U72" s="43"/>
      <c r="V72" s="43"/>
      <c r="W72" s="43"/>
      <c r="X72" s="43"/>
      <c r="Y72" s="43"/>
      <c r="Z72" s="43"/>
      <c r="AA72" s="44"/>
    </row>
    <row r="74" spans="1:27" s="1" customFormat="1" ht="12" customHeight="1" thickBot="1" x14ac:dyDescent="0.2">
      <c r="J74" s="139" t="s">
        <v>2</v>
      </c>
      <c r="K74" s="139"/>
      <c r="L74" s="139"/>
      <c r="M74" s="139"/>
      <c r="N74" s="139"/>
      <c r="P74" s="139" t="s">
        <v>15</v>
      </c>
      <c r="Q74" s="139"/>
      <c r="R74" s="139"/>
      <c r="S74" s="139"/>
      <c r="T74" s="139"/>
      <c r="V74" s="139" t="s">
        <v>18</v>
      </c>
      <c r="W74" s="139"/>
      <c r="X74" s="139"/>
      <c r="Y74" s="139"/>
      <c r="Z74" s="139"/>
    </row>
    <row r="75" spans="1:27" s="1" customFormat="1" ht="12" customHeight="1" thickBot="1" x14ac:dyDescent="0.2">
      <c r="A75" s="132" t="s">
        <v>16</v>
      </c>
      <c r="B75" s="132"/>
      <c r="C75" s="132"/>
      <c r="D75" s="132"/>
      <c r="E75" s="132"/>
      <c r="H75" s="19" t="s">
        <v>28</v>
      </c>
      <c r="I75" s="1" t="s">
        <v>29</v>
      </c>
      <c r="J75" s="133">
        <f>+J17</f>
        <v>760500</v>
      </c>
      <c r="K75" s="134"/>
      <c r="L75" s="134"/>
      <c r="M75" s="134"/>
      <c r="N75" s="135"/>
      <c r="O75" s="20" t="s">
        <v>32</v>
      </c>
      <c r="P75" s="133">
        <f>M17</f>
        <v>76050</v>
      </c>
      <c r="Q75" s="134"/>
      <c r="R75" s="134"/>
      <c r="S75" s="134"/>
      <c r="T75" s="135"/>
      <c r="U75" s="20" t="s">
        <v>33</v>
      </c>
      <c r="V75" s="133">
        <f>+J75+P75</f>
        <v>836550</v>
      </c>
      <c r="W75" s="134"/>
      <c r="X75" s="134"/>
      <c r="Y75" s="134"/>
      <c r="Z75" s="135"/>
    </row>
    <row r="76" spans="1:27" s="1" customFormat="1" ht="12" customHeight="1" thickBot="1" x14ac:dyDescent="0.2">
      <c r="A76" s="19"/>
      <c r="B76" s="19"/>
      <c r="C76" s="19"/>
      <c r="D76" s="19"/>
      <c r="G76" s="19"/>
      <c r="H76" s="19"/>
      <c r="J76" s="142"/>
      <c r="K76" s="142"/>
      <c r="L76" s="142"/>
      <c r="M76" s="142"/>
      <c r="N76" s="142"/>
      <c r="P76" s="142"/>
      <c r="Q76" s="142"/>
      <c r="R76" s="142"/>
      <c r="S76" s="142"/>
      <c r="T76" s="142"/>
      <c r="V76" s="142"/>
      <c r="W76" s="142"/>
      <c r="X76" s="142"/>
      <c r="Y76" s="142"/>
      <c r="Z76" s="142"/>
    </row>
    <row r="77" spans="1:27" s="1" customFormat="1" ht="12" customHeight="1" thickBot="1" x14ac:dyDescent="0.2">
      <c r="A77" s="148" t="s">
        <v>86</v>
      </c>
      <c r="B77" s="148"/>
      <c r="C77" s="148"/>
      <c r="D77" s="148"/>
      <c r="E77" s="148"/>
      <c r="F77" s="148"/>
      <c r="G77" s="148"/>
      <c r="H77" s="19" t="s">
        <v>87</v>
      </c>
      <c r="I77" s="1" t="s">
        <v>29</v>
      </c>
      <c r="J77" s="133">
        <f>+J25</f>
        <v>202800</v>
      </c>
      <c r="K77" s="134"/>
      <c r="L77" s="134"/>
      <c r="M77" s="134"/>
      <c r="N77" s="135"/>
      <c r="O77" s="20" t="s">
        <v>32</v>
      </c>
      <c r="P77" s="133">
        <f>M25</f>
        <v>20280</v>
      </c>
      <c r="Q77" s="134"/>
      <c r="R77" s="134"/>
      <c r="S77" s="134"/>
      <c r="T77" s="135"/>
      <c r="U77" s="20" t="s">
        <v>33</v>
      </c>
      <c r="V77" s="133">
        <f>+J77+P77</f>
        <v>223080</v>
      </c>
      <c r="W77" s="134"/>
      <c r="X77" s="134"/>
      <c r="Y77" s="134"/>
      <c r="Z77" s="135"/>
    </row>
    <row r="78" spans="1:27" s="1" customFormat="1" ht="12" customHeight="1" thickBot="1" x14ac:dyDescent="0.2">
      <c r="A78" s="19"/>
      <c r="B78" s="19"/>
      <c r="C78" s="19"/>
      <c r="D78" s="19"/>
      <c r="G78" s="19"/>
      <c r="H78" s="19"/>
      <c r="J78" s="142"/>
      <c r="K78" s="142"/>
      <c r="L78" s="142"/>
      <c r="M78" s="142"/>
      <c r="N78" s="142"/>
      <c r="P78" s="142"/>
      <c r="Q78" s="142"/>
      <c r="R78" s="142"/>
      <c r="S78" s="142"/>
      <c r="T78" s="142"/>
      <c r="V78" s="142"/>
      <c r="W78" s="142"/>
      <c r="X78" s="142"/>
      <c r="Y78" s="142"/>
      <c r="Z78" s="142"/>
    </row>
    <row r="79" spans="1:27" s="1" customFormat="1" ht="12" customHeight="1" thickBot="1" x14ac:dyDescent="0.2">
      <c r="A79" s="132" t="s">
        <v>17</v>
      </c>
      <c r="B79" s="132"/>
      <c r="C79" s="132"/>
      <c r="D79" s="132"/>
      <c r="E79" s="132"/>
      <c r="H79" s="19" t="s">
        <v>30</v>
      </c>
      <c r="I79" s="1" t="s">
        <v>31</v>
      </c>
      <c r="J79" s="133">
        <f>J41+J50</f>
        <v>0</v>
      </c>
      <c r="K79" s="134"/>
      <c r="L79" s="134"/>
      <c r="M79" s="134"/>
      <c r="N79" s="135"/>
      <c r="O79" s="20" t="s">
        <v>32</v>
      </c>
      <c r="P79" s="133">
        <f>M41+M50</f>
        <v>0</v>
      </c>
      <c r="Q79" s="134"/>
      <c r="R79" s="134"/>
      <c r="S79" s="134"/>
      <c r="T79" s="135"/>
      <c r="U79" s="20" t="s">
        <v>33</v>
      </c>
      <c r="V79" s="133">
        <f>+J79+P79</f>
        <v>0</v>
      </c>
      <c r="W79" s="134"/>
      <c r="X79" s="134"/>
      <c r="Y79" s="134"/>
      <c r="Z79" s="135"/>
    </row>
    <row r="80" spans="1:27" s="11" customFormat="1" ht="12" customHeight="1" x14ac:dyDescent="0.15">
      <c r="A80" s="17"/>
      <c r="B80" s="17"/>
      <c r="C80" s="17"/>
      <c r="D80" s="17"/>
      <c r="E80" s="17"/>
      <c r="H80" s="15"/>
      <c r="J80" s="29"/>
      <c r="K80" s="29"/>
      <c r="L80" s="29"/>
      <c r="M80" s="29"/>
      <c r="N80" s="29"/>
      <c r="O80" s="16"/>
      <c r="P80" s="29"/>
      <c r="Q80" s="29"/>
      <c r="R80" s="29"/>
      <c r="S80" s="29"/>
      <c r="T80" s="29"/>
      <c r="U80" s="16"/>
      <c r="V80" s="29"/>
      <c r="W80" s="29"/>
      <c r="X80" s="29"/>
      <c r="Y80" s="29"/>
      <c r="Z80" s="29"/>
    </row>
    <row r="81" spans="1:27" s="11" customFormat="1" ht="12" customHeight="1" thickBot="1" x14ac:dyDescent="0.2">
      <c r="A81" s="17"/>
      <c r="B81" s="30"/>
      <c r="C81" s="30"/>
      <c r="D81" s="30"/>
      <c r="E81" s="30"/>
      <c r="F81" s="31"/>
      <c r="G81" s="31"/>
      <c r="H81" s="32"/>
      <c r="I81" s="31"/>
      <c r="J81" s="33"/>
      <c r="K81" s="33"/>
      <c r="L81" s="33"/>
      <c r="M81" s="33"/>
      <c r="N81" s="33"/>
      <c r="O81" s="34"/>
      <c r="P81" s="33"/>
      <c r="Q81" s="33"/>
      <c r="R81" s="33"/>
      <c r="S81" s="33"/>
      <c r="T81" s="33"/>
      <c r="U81" s="34"/>
      <c r="V81" s="33"/>
      <c r="W81" s="33"/>
      <c r="X81" s="33"/>
      <c r="Y81" s="33"/>
      <c r="Z81" s="33"/>
      <c r="AA81" s="31"/>
    </row>
    <row r="82" spans="1:27" s="11" customFormat="1" ht="12" customHeight="1" thickBot="1" x14ac:dyDescent="0.2">
      <c r="A82" s="17"/>
      <c r="B82" s="140" t="s">
        <v>45</v>
      </c>
      <c r="C82" s="141"/>
      <c r="D82" s="141"/>
      <c r="E82" s="141"/>
      <c r="F82" s="141"/>
      <c r="G82" s="141"/>
      <c r="H82" s="15" t="s">
        <v>43</v>
      </c>
      <c r="I82" s="11" t="s">
        <v>41</v>
      </c>
      <c r="J82" s="129">
        <f>+J63</f>
        <v>0</v>
      </c>
      <c r="K82" s="130"/>
      <c r="L82" s="130"/>
      <c r="M82" s="130"/>
      <c r="N82" s="131"/>
      <c r="O82" s="35" t="s">
        <v>32</v>
      </c>
      <c r="P82" s="129">
        <f>+M63</f>
        <v>0</v>
      </c>
      <c r="Q82" s="130"/>
      <c r="R82" s="130"/>
      <c r="S82" s="130"/>
      <c r="T82" s="131"/>
      <c r="U82" s="16" t="s">
        <v>33</v>
      </c>
      <c r="V82" s="129">
        <f>+J82+P82</f>
        <v>0</v>
      </c>
      <c r="W82" s="130"/>
      <c r="X82" s="130"/>
      <c r="Y82" s="130"/>
      <c r="Z82" s="131"/>
    </row>
    <row r="83" spans="1:27" s="11" customFormat="1" ht="12" customHeight="1" thickBot="1" x14ac:dyDescent="0.2">
      <c r="A83" s="17"/>
      <c r="B83" s="17"/>
      <c r="C83" s="17"/>
      <c r="D83" s="17"/>
      <c r="E83" s="17"/>
      <c r="J83" s="18"/>
      <c r="K83" s="18"/>
      <c r="L83" s="18"/>
      <c r="M83" s="18"/>
      <c r="N83" s="18"/>
      <c r="O83" s="16"/>
      <c r="P83" s="18"/>
      <c r="Q83" s="18"/>
      <c r="R83" s="18"/>
      <c r="S83" s="18"/>
      <c r="T83" s="18"/>
      <c r="U83" s="16"/>
      <c r="V83" s="18"/>
      <c r="W83" s="18"/>
      <c r="X83" s="18"/>
      <c r="Y83" s="18"/>
      <c r="Z83" s="18"/>
    </row>
    <row r="84" spans="1:27" s="11" customFormat="1" ht="12" customHeight="1" thickBot="1" x14ac:dyDescent="0.2">
      <c r="A84" s="17"/>
      <c r="B84" s="36" t="s">
        <v>42</v>
      </c>
      <c r="C84" s="17"/>
      <c r="D84" s="17"/>
      <c r="E84" s="17"/>
      <c r="H84" s="15" t="s">
        <v>44</v>
      </c>
      <c r="J84" s="129">
        <f>+J72</f>
        <v>0</v>
      </c>
      <c r="K84" s="130"/>
      <c r="L84" s="130"/>
      <c r="M84" s="130"/>
      <c r="N84" s="131"/>
      <c r="O84" s="16" t="s">
        <v>32</v>
      </c>
      <c r="P84" s="129">
        <f>+M72</f>
        <v>0</v>
      </c>
      <c r="Q84" s="130"/>
      <c r="R84" s="130"/>
      <c r="S84" s="130"/>
      <c r="T84" s="131"/>
      <c r="U84" s="16" t="s">
        <v>33</v>
      </c>
      <c r="V84" s="129">
        <f>+J84+P84</f>
        <v>0</v>
      </c>
      <c r="W84" s="130"/>
      <c r="X84" s="130"/>
      <c r="Y84" s="130"/>
      <c r="Z84" s="131"/>
    </row>
    <row r="85" spans="1:27" s="11" customFormat="1" ht="12" customHeight="1" x14ac:dyDescent="0.15">
      <c r="A85" s="17"/>
      <c r="B85" s="25"/>
      <c r="C85" s="17"/>
      <c r="D85" s="17"/>
      <c r="E85" s="17"/>
      <c r="J85" s="18"/>
      <c r="K85" s="18"/>
      <c r="L85" s="18"/>
      <c r="M85" s="18"/>
      <c r="N85" s="18"/>
      <c r="O85" s="16"/>
      <c r="P85" s="18"/>
      <c r="Q85" s="18"/>
      <c r="R85" s="18"/>
      <c r="S85" s="18"/>
      <c r="T85" s="18"/>
      <c r="U85" s="16"/>
      <c r="V85" s="18"/>
      <c r="W85" s="18"/>
      <c r="X85" s="18"/>
      <c r="Y85" s="18"/>
      <c r="Z85" s="18"/>
    </row>
    <row r="86" spans="1:27" s="11" customFormat="1" ht="12" customHeight="1" x14ac:dyDescent="0.15">
      <c r="A86" s="17"/>
      <c r="B86" s="25"/>
      <c r="C86" s="17"/>
      <c r="D86" s="17"/>
      <c r="E86" s="17"/>
      <c r="J86" s="18"/>
      <c r="K86" s="18"/>
      <c r="L86" s="18"/>
      <c r="M86" s="18"/>
      <c r="N86" s="18"/>
      <c r="O86" s="16"/>
      <c r="P86" s="18"/>
      <c r="Q86" s="18"/>
      <c r="R86" s="18"/>
      <c r="S86" s="18"/>
      <c r="T86" s="18"/>
      <c r="U86" s="16"/>
      <c r="V86" s="18"/>
      <c r="W86" s="18"/>
      <c r="X86" s="18"/>
      <c r="Y86" s="18"/>
      <c r="Z86" s="18"/>
    </row>
    <row r="87" spans="1:27" ht="12" customHeight="1" x14ac:dyDescent="0.15">
      <c r="A87" s="11" t="s">
        <v>198</v>
      </c>
    </row>
    <row r="88" spans="1:27" ht="12" customHeight="1" x14ac:dyDescent="0.15">
      <c r="A88" s="11"/>
    </row>
    <row r="89" spans="1:27" ht="12" customHeight="1" x14ac:dyDescent="0.15">
      <c r="A89" s="25" t="s">
        <v>199</v>
      </c>
    </row>
    <row r="90" spans="1:27" ht="12" customHeight="1" x14ac:dyDescent="0.15">
      <c r="A90" s="99" t="s">
        <v>0</v>
      </c>
      <c r="B90" s="104"/>
      <c r="C90" s="105"/>
      <c r="D90" s="99" t="s">
        <v>1</v>
      </c>
      <c r="E90" s="104"/>
      <c r="F90" s="104"/>
      <c r="G90" s="104"/>
      <c r="H90" s="104"/>
      <c r="I90" s="105"/>
      <c r="J90" s="99" t="s">
        <v>2</v>
      </c>
      <c r="K90" s="104"/>
      <c r="L90" s="105"/>
      <c r="M90" s="49" t="s">
        <v>15</v>
      </c>
      <c r="N90" s="46"/>
      <c r="O90" s="40">
        <v>0.1</v>
      </c>
      <c r="P90" s="99" t="s">
        <v>3</v>
      </c>
      <c r="Q90" s="104"/>
      <c r="R90" s="104"/>
      <c r="S90" s="104"/>
      <c r="T90" s="104"/>
      <c r="U90" s="104"/>
      <c r="V90" s="104"/>
      <c r="W90" s="104"/>
      <c r="X90" s="104"/>
      <c r="Y90" s="104"/>
      <c r="Z90" s="104"/>
      <c r="AA90" s="105"/>
    </row>
    <row r="91" spans="1:27" ht="12" customHeight="1" x14ac:dyDescent="0.15">
      <c r="A91" s="116" t="s">
        <v>200</v>
      </c>
      <c r="B91" s="117"/>
      <c r="C91" s="118"/>
      <c r="D91" s="127" t="s">
        <v>201</v>
      </c>
      <c r="E91" s="114"/>
      <c r="F91" s="114"/>
      <c r="G91" s="114"/>
      <c r="H91" s="114"/>
      <c r="I91" s="110"/>
      <c r="J91" s="149">
        <v>10000</v>
      </c>
      <c r="K91" s="150"/>
      <c r="L91" s="151"/>
      <c r="M91" s="152" t="s">
        <v>27</v>
      </c>
      <c r="N91" s="153"/>
      <c r="O91" s="154"/>
      <c r="P91" s="50" t="s">
        <v>211</v>
      </c>
      <c r="Q91" s="50"/>
      <c r="R91" s="50"/>
      <c r="S91" s="47"/>
      <c r="T91" s="47"/>
      <c r="U91" s="43"/>
      <c r="V91" s="43"/>
      <c r="W91" s="50"/>
      <c r="X91" s="50"/>
      <c r="AA91" s="51"/>
    </row>
    <row r="92" spans="1:27" ht="12" customHeight="1" x14ac:dyDescent="0.15">
      <c r="A92" s="119"/>
      <c r="B92" s="120"/>
      <c r="C92" s="121"/>
      <c r="D92" s="127" t="s">
        <v>111</v>
      </c>
      <c r="E92" s="114"/>
      <c r="F92" s="114"/>
      <c r="G92" s="114"/>
      <c r="H92" s="114"/>
      <c r="I92" s="110"/>
      <c r="J92" s="149">
        <f>ROUND(SUM(J91:L91)*0.3,0)</f>
        <v>3000</v>
      </c>
      <c r="K92" s="150"/>
      <c r="L92" s="151"/>
      <c r="M92" s="152" t="s">
        <v>27</v>
      </c>
      <c r="N92" s="153"/>
      <c r="O92" s="154"/>
      <c r="P92" s="53" t="s">
        <v>231</v>
      </c>
      <c r="Q92" s="43"/>
      <c r="R92" s="43"/>
      <c r="S92" s="43"/>
      <c r="T92" s="43"/>
      <c r="U92" s="43"/>
      <c r="V92" s="43"/>
      <c r="W92" s="43"/>
      <c r="X92" s="43"/>
      <c r="Y92" s="43"/>
      <c r="Z92" s="43"/>
      <c r="AA92" s="44"/>
    </row>
    <row r="93" spans="1:27" ht="12" customHeight="1" x14ac:dyDescent="0.15">
      <c r="A93" s="122"/>
      <c r="B93" s="123"/>
      <c r="C93" s="97"/>
      <c r="D93" s="127" t="s">
        <v>112</v>
      </c>
      <c r="E93" s="114"/>
      <c r="F93" s="114"/>
      <c r="G93" s="114"/>
      <c r="H93" s="114"/>
      <c r="I93" s="110"/>
      <c r="J93" s="155">
        <f>SUM(J91:J92)</f>
        <v>13000</v>
      </c>
      <c r="K93" s="156"/>
      <c r="L93" s="157"/>
      <c r="M93" s="152" t="s">
        <v>27</v>
      </c>
      <c r="N93" s="153"/>
      <c r="O93" s="154"/>
      <c r="P93" s="53" t="s">
        <v>203</v>
      </c>
      <c r="Q93" s="43"/>
      <c r="R93" s="43"/>
      <c r="S93" s="43"/>
      <c r="T93" s="43"/>
      <c r="U93" s="43"/>
      <c r="V93" s="43"/>
      <c r="W93" s="43"/>
      <c r="X93" s="43"/>
      <c r="Y93" s="43"/>
      <c r="Z93" s="43"/>
      <c r="AA93" s="44"/>
    </row>
    <row r="94" spans="1:27" ht="12" customHeight="1" x14ac:dyDescent="0.15">
      <c r="A94" s="127" t="s">
        <v>5</v>
      </c>
      <c r="B94" s="114"/>
      <c r="C94" s="114"/>
      <c r="D94" s="114"/>
      <c r="E94" s="114"/>
      <c r="F94" s="114"/>
      <c r="G94" s="114"/>
      <c r="H94" s="114"/>
      <c r="I94" s="110"/>
      <c r="J94" s="155">
        <f>ROUND(J93*0.3,0)</f>
        <v>3900</v>
      </c>
      <c r="K94" s="156"/>
      <c r="L94" s="157"/>
      <c r="M94" s="152" t="s">
        <v>27</v>
      </c>
      <c r="N94" s="153"/>
      <c r="O94" s="154"/>
      <c r="P94" s="93" t="s">
        <v>113</v>
      </c>
      <c r="Q94" s="52"/>
      <c r="R94" s="52"/>
      <c r="S94" s="52"/>
      <c r="T94" s="52"/>
      <c r="U94" s="52"/>
      <c r="V94" s="52"/>
      <c r="W94" s="52"/>
      <c r="X94" s="52"/>
      <c r="Y94" s="52"/>
      <c r="Z94" s="52"/>
      <c r="AA94" s="48"/>
    </row>
    <row r="95" spans="1:27" ht="12" customHeight="1" x14ac:dyDescent="0.15">
      <c r="A95" s="113" t="s">
        <v>204</v>
      </c>
      <c r="B95" s="158"/>
      <c r="C95" s="158"/>
      <c r="D95" s="158"/>
      <c r="E95" s="158"/>
      <c r="F95" s="158"/>
      <c r="G95" s="158"/>
      <c r="H95" s="158"/>
      <c r="I95" s="159"/>
      <c r="J95" s="160">
        <f>SUM(J93:L94)</f>
        <v>16900</v>
      </c>
      <c r="K95" s="161"/>
      <c r="L95" s="162"/>
      <c r="M95" s="152" t="s">
        <v>27</v>
      </c>
      <c r="N95" s="153"/>
      <c r="O95" s="154"/>
      <c r="P95" s="53"/>
      <c r="Q95" s="43"/>
      <c r="R95" s="43"/>
      <c r="S95" s="43"/>
      <c r="T95" s="43"/>
      <c r="U95" s="43"/>
      <c r="V95" s="43"/>
      <c r="W95" s="43"/>
      <c r="X95" s="43"/>
      <c r="Y95" s="43"/>
      <c r="Z95" s="43"/>
      <c r="AA95" s="44"/>
    </row>
    <row r="96" spans="1:27" ht="12" customHeight="1" x14ac:dyDescent="0.15">
      <c r="A96" s="11"/>
      <c r="J96" s="37"/>
      <c r="K96" s="37"/>
      <c r="L96" s="37"/>
      <c r="M96" s="37"/>
      <c r="N96" s="37"/>
    </row>
    <row r="97" spans="1:27" ht="12" customHeight="1" thickBot="1" x14ac:dyDescent="0.2">
      <c r="A97" s="11"/>
      <c r="J97" s="37"/>
      <c r="K97" s="37"/>
      <c r="L97" s="37"/>
      <c r="M97" s="37"/>
      <c r="N97" s="37"/>
    </row>
    <row r="98" spans="1:27" s="1" customFormat="1" ht="12" customHeight="1" thickBot="1" x14ac:dyDescent="0.2">
      <c r="A98" s="132" t="s">
        <v>205</v>
      </c>
      <c r="B98" s="132"/>
      <c r="C98" s="132"/>
      <c r="D98" s="132"/>
      <c r="E98" s="132"/>
      <c r="F98" s="25"/>
      <c r="G98" s="25"/>
      <c r="H98" s="15" t="s">
        <v>206</v>
      </c>
      <c r="I98" s="11" t="s">
        <v>29</v>
      </c>
      <c r="J98" s="163">
        <v>16900</v>
      </c>
      <c r="K98" s="164"/>
      <c r="L98" s="164"/>
      <c r="M98" s="164"/>
      <c r="N98" s="165"/>
      <c r="O98" s="94" t="s">
        <v>26</v>
      </c>
      <c r="P98" s="166" t="s">
        <v>207</v>
      </c>
      <c r="Q98" s="167"/>
      <c r="R98" s="167"/>
      <c r="S98" s="167"/>
      <c r="T98" s="168"/>
      <c r="U98" s="25"/>
      <c r="V98" s="25"/>
      <c r="W98" s="25"/>
      <c r="X98" s="25"/>
      <c r="Y98" s="25"/>
      <c r="Z98" s="25"/>
      <c r="AA98" s="25"/>
    </row>
    <row r="99" spans="1:27" s="11" customFormat="1" ht="12" customHeight="1" x14ac:dyDescent="0.15">
      <c r="A99" s="17"/>
      <c r="B99" s="17"/>
      <c r="C99" s="17"/>
      <c r="D99" s="17"/>
      <c r="E99" s="17"/>
      <c r="H99" s="15"/>
      <c r="J99" s="18"/>
      <c r="K99" s="18"/>
      <c r="L99" s="18"/>
      <c r="M99" s="18"/>
      <c r="N99" s="18"/>
      <c r="O99" s="16"/>
      <c r="P99" s="18"/>
      <c r="Q99" s="18"/>
      <c r="R99" s="18"/>
      <c r="S99" s="18"/>
      <c r="T99" s="18"/>
      <c r="U99" s="16"/>
      <c r="V99" s="18"/>
      <c r="W99" s="18"/>
      <c r="X99" s="18"/>
      <c r="Y99" s="18"/>
      <c r="Z99" s="18"/>
    </row>
    <row r="100" spans="1:27" s="11" customFormat="1" ht="12" customHeight="1" x14ac:dyDescent="0.15">
      <c r="A100" s="17"/>
      <c r="B100" s="25" t="s">
        <v>46</v>
      </c>
      <c r="C100" s="17"/>
      <c r="D100" s="17"/>
      <c r="E100" s="17"/>
      <c r="J100" s="18"/>
      <c r="K100" s="18"/>
      <c r="L100" s="18"/>
      <c r="M100" s="18"/>
      <c r="N100" s="18"/>
      <c r="O100" s="16"/>
      <c r="P100" s="18"/>
      <c r="Q100" s="18"/>
      <c r="R100" s="18"/>
      <c r="S100" s="18"/>
      <c r="T100" s="18"/>
      <c r="U100" s="16"/>
      <c r="V100" s="18"/>
      <c r="W100" s="18"/>
      <c r="X100" s="18"/>
      <c r="Y100" s="18"/>
      <c r="Z100" s="18"/>
    </row>
    <row r="101" spans="1:27" s="11" customFormat="1" ht="12" customHeight="1" x14ac:dyDescent="0.15">
      <c r="A101" s="17"/>
      <c r="B101" s="17"/>
      <c r="C101" s="17"/>
      <c r="D101" s="17"/>
      <c r="E101" s="17"/>
      <c r="H101" s="15"/>
      <c r="J101" s="18"/>
      <c r="K101" s="18"/>
      <c r="L101" s="18"/>
      <c r="M101" s="18"/>
      <c r="N101" s="18"/>
      <c r="O101" s="16"/>
      <c r="P101" s="18"/>
      <c r="Q101" s="18"/>
      <c r="R101" s="18"/>
      <c r="S101" s="18"/>
      <c r="T101" s="18"/>
      <c r="U101" s="16"/>
      <c r="V101" s="18"/>
      <c r="W101" s="18"/>
      <c r="X101" s="18"/>
      <c r="Y101" s="18"/>
      <c r="Z101" s="18"/>
    </row>
    <row r="102" spans="1:27" s="11" customFormat="1" ht="12" customHeight="1" x14ac:dyDescent="0.15">
      <c r="A102" s="17"/>
      <c r="B102" s="17"/>
      <c r="C102" s="17"/>
      <c r="D102" s="17"/>
      <c r="E102" s="17"/>
      <c r="H102" s="15"/>
      <c r="J102" s="18"/>
      <c r="K102" s="18"/>
      <c r="L102" s="18"/>
      <c r="M102" s="18"/>
      <c r="N102" s="18"/>
      <c r="O102" s="16"/>
      <c r="P102" s="18"/>
      <c r="Q102" s="18"/>
      <c r="R102" s="18"/>
      <c r="S102" s="18"/>
      <c r="T102" s="18"/>
      <c r="U102" s="16"/>
      <c r="V102" s="18"/>
      <c r="W102" s="18"/>
      <c r="X102" s="18"/>
      <c r="Y102" s="18"/>
      <c r="Z102" s="18"/>
    </row>
    <row r="103" spans="1:27" ht="12" customHeight="1" x14ac:dyDescent="0.15">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2" customHeight="1" x14ac:dyDescent="0.15">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sheetData>
  <mergeCells count="240">
    <mergeCell ref="A94:I94"/>
    <mergeCell ref="J94:L94"/>
    <mergeCell ref="M94:O94"/>
    <mergeCell ref="A95:I95"/>
    <mergeCell ref="J95:L95"/>
    <mergeCell ref="M95:O95"/>
    <mergeCell ref="A98:E98"/>
    <mergeCell ref="J98:N98"/>
    <mergeCell ref="P98:T98"/>
    <mergeCell ref="A90:C90"/>
    <mergeCell ref="D90:I90"/>
    <mergeCell ref="J90:L90"/>
    <mergeCell ref="P90:AA90"/>
    <mergeCell ref="A91:C93"/>
    <mergeCell ref="D91:I91"/>
    <mergeCell ref="J91:L91"/>
    <mergeCell ref="M91:O91"/>
    <mergeCell ref="D92:I92"/>
    <mergeCell ref="J92:L92"/>
    <mergeCell ref="M92:O92"/>
    <mergeCell ref="D93:I93"/>
    <mergeCell ref="J93:L93"/>
    <mergeCell ref="M93:O93"/>
    <mergeCell ref="A72:I72"/>
    <mergeCell ref="J72:L72"/>
    <mergeCell ref="M72:O72"/>
    <mergeCell ref="A77:G77"/>
    <mergeCell ref="A62:I62"/>
    <mergeCell ref="A63:I63"/>
    <mergeCell ref="A66:C66"/>
    <mergeCell ref="P66:AA66"/>
    <mergeCell ref="A67:C70"/>
    <mergeCell ref="X67:Y67"/>
    <mergeCell ref="T68:U68"/>
    <mergeCell ref="D70:I70"/>
    <mergeCell ref="D68:I68"/>
    <mergeCell ref="J68:L68"/>
    <mergeCell ref="M68:O68"/>
    <mergeCell ref="D69:I69"/>
    <mergeCell ref="J69:L69"/>
    <mergeCell ref="T67:U67"/>
    <mergeCell ref="J75:N75"/>
    <mergeCell ref="J76:N76"/>
    <mergeCell ref="P76:T76"/>
    <mergeCell ref="V76:Z76"/>
    <mergeCell ref="J62:L62"/>
    <mergeCell ref="A71:I71"/>
    <mergeCell ref="P53:AA53"/>
    <mergeCell ref="A54:C61"/>
    <mergeCell ref="T54:U54"/>
    <mergeCell ref="X54:Y54"/>
    <mergeCell ref="T55:U55"/>
    <mergeCell ref="D57:I57"/>
    <mergeCell ref="D58:I58"/>
    <mergeCell ref="D59:I59"/>
    <mergeCell ref="J59:L59"/>
    <mergeCell ref="M59:O59"/>
    <mergeCell ref="D60:I60"/>
    <mergeCell ref="J60:L60"/>
    <mergeCell ref="M60:O60"/>
    <mergeCell ref="M61:O61"/>
    <mergeCell ref="T56:U56"/>
    <mergeCell ref="T57:U57"/>
    <mergeCell ref="T58:U58"/>
    <mergeCell ref="T59:U59"/>
    <mergeCell ref="P44:AA44"/>
    <mergeCell ref="A45:C48"/>
    <mergeCell ref="S45:T45"/>
    <mergeCell ref="X45:Y45"/>
    <mergeCell ref="S46:T46"/>
    <mergeCell ref="D48:I48"/>
    <mergeCell ref="D47:I47"/>
    <mergeCell ref="J47:L47"/>
    <mergeCell ref="M47:O47"/>
    <mergeCell ref="D44:I44"/>
    <mergeCell ref="D45:I45"/>
    <mergeCell ref="J45:L45"/>
    <mergeCell ref="M45:O45"/>
    <mergeCell ref="J48:L48"/>
    <mergeCell ref="M48:O48"/>
    <mergeCell ref="J46:L46"/>
    <mergeCell ref="M46:O46"/>
    <mergeCell ref="A44:C44"/>
    <mergeCell ref="P31:AA31"/>
    <mergeCell ref="A32:C39"/>
    <mergeCell ref="T32:U32"/>
    <mergeCell ref="X32:Y32"/>
    <mergeCell ref="D33:I33"/>
    <mergeCell ref="T33:U33"/>
    <mergeCell ref="D34:I34"/>
    <mergeCell ref="J34:L34"/>
    <mergeCell ref="M34:O34"/>
    <mergeCell ref="T34:U34"/>
    <mergeCell ref="D35:I35"/>
    <mergeCell ref="J35:L35"/>
    <mergeCell ref="M35:O35"/>
    <mergeCell ref="T35:U35"/>
    <mergeCell ref="M36:O36"/>
    <mergeCell ref="D39:I39"/>
    <mergeCell ref="J39:L39"/>
    <mergeCell ref="D31:I31"/>
    <mergeCell ref="T37:U37"/>
    <mergeCell ref="J71:L71"/>
    <mergeCell ref="M71:O71"/>
    <mergeCell ref="D61:I61"/>
    <mergeCell ref="J61:L61"/>
    <mergeCell ref="M69:O69"/>
    <mergeCell ref="J70:L70"/>
    <mergeCell ref="M70:O70"/>
    <mergeCell ref="J67:L67"/>
    <mergeCell ref="M67:O67"/>
    <mergeCell ref="D67:I67"/>
    <mergeCell ref="J63:L63"/>
    <mergeCell ref="M63:O63"/>
    <mergeCell ref="D66:I66"/>
    <mergeCell ref="J66:L66"/>
    <mergeCell ref="M62:O62"/>
    <mergeCell ref="J74:N74"/>
    <mergeCell ref="P74:T74"/>
    <mergeCell ref="V74:Z74"/>
    <mergeCell ref="A75:E75"/>
    <mergeCell ref="P75:T75"/>
    <mergeCell ref="V75:Z75"/>
    <mergeCell ref="B82:G82"/>
    <mergeCell ref="J82:N82"/>
    <mergeCell ref="P78:T78"/>
    <mergeCell ref="V78:Z78"/>
    <mergeCell ref="J77:N77"/>
    <mergeCell ref="P77:T77"/>
    <mergeCell ref="V77:Z77"/>
    <mergeCell ref="J78:N78"/>
    <mergeCell ref="P82:T82"/>
    <mergeCell ref="V82:Z82"/>
    <mergeCell ref="J84:N84"/>
    <mergeCell ref="P84:T84"/>
    <mergeCell ref="V84:Z84"/>
    <mergeCell ref="A79:E79"/>
    <mergeCell ref="J79:N79"/>
    <mergeCell ref="P79:T79"/>
    <mergeCell ref="V79:Z79"/>
    <mergeCell ref="D2:E2"/>
    <mergeCell ref="D15:I15"/>
    <mergeCell ref="A17:I17"/>
    <mergeCell ref="J17:L17"/>
    <mergeCell ref="M17:O17"/>
    <mergeCell ref="D23:I23"/>
    <mergeCell ref="J23:L23"/>
    <mergeCell ref="M23:O23"/>
    <mergeCell ref="A24:I24"/>
    <mergeCell ref="J24:L24"/>
    <mergeCell ref="M24:O24"/>
    <mergeCell ref="D13:I13"/>
    <mergeCell ref="D12:I12"/>
    <mergeCell ref="D14:I14"/>
    <mergeCell ref="J14:L14"/>
    <mergeCell ref="J13:L13"/>
    <mergeCell ref="J12:L12"/>
    <mergeCell ref="A10:C15"/>
    <mergeCell ref="J15:L15"/>
    <mergeCell ref="A16:I16"/>
    <mergeCell ref="J10:L10"/>
    <mergeCell ref="D10:I10"/>
    <mergeCell ref="D11:I11"/>
    <mergeCell ref="J11:L11"/>
    <mergeCell ref="A49:I49"/>
    <mergeCell ref="J49:L49"/>
    <mergeCell ref="A20:C20"/>
    <mergeCell ref="A25:I25"/>
    <mergeCell ref="J25:L25"/>
    <mergeCell ref="D36:I36"/>
    <mergeCell ref="J36:L36"/>
    <mergeCell ref="D37:I37"/>
    <mergeCell ref="J37:L37"/>
    <mergeCell ref="D38:I38"/>
    <mergeCell ref="J38:L38"/>
    <mergeCell ref="A31:C31"/>
    <mergeCell ref="D22:I22"/>
    <mergeCell ref="J22:L22"/>
    <mergeCell ref="D20:I20"/>
    <mergeCell ref="J20:L20"/>
    <mergeCell ref="D21:I21"/>
    <mergeCell ref="J50:L50"/>
    <mergeCell ref="J57:L57"/>
    <mergeCell ref="M57:O57"/>
    <mergeCell ref="J58:L58"/>
    <mergeCell ref="M58:O58"/>
    <mergeCell ref="D55:I55"/>
    <mergeCell ref="J55:L55"/>
    <mergeCell ref="M55:O55"/>
    <mergeCell ref="D56:I56"/>
    <mergeCell ref="J56:L56"/>
    <mergeCell ref="M56:O56"/>
    <mergeCell ref="D54:I54"/>
    <mergeCell ref="M22:O22"/>
    <mergeCell ref="M21:O21"/>
    <mergeCell ref="M39:O39"/>
    <mergeCell ref="J31:L31"/>
    <mergeCell ref="D32:I32"/>
    <mergeCell ref="J32:L32"/>
    <mergeCell ref="D53:I53"/>
    <mergeCell ref="J53:L53"/>
    <mergeCell ref="M25:O25"/>
    <mergeCell ref="M33:O33"/>
    <mergeCell ref="M37:O37"/>
    <mergeCell ref="M38:O38"/>
    <mergeCell ref="A40:I40"/>
    <mergeCell ref="J40:L40"/>
    <mergeCell ref="M40:O40"/>
    <mergeCell ref="A41:I41"/>
    <mergeCell ref="J41:L41"/>
    <mergeCell ref="M41:O41"/>
    <mergeCell ref="M50:O50"/>
    <mergeCell ref="A53:C53"/>
    <mergeCell ref="A21:C23"/>
    <mergeCell ref="M49:O49"/>
    <mergeCell ref="D46:I46"/>
    <mergeCell ref="A50:I50"/>
    <mergeCell ref="M15:O15"/>
    <mergeCell ref="M14:O14"/>
    <mergeCell ref="M13:O13"/>
    <mergeCell ref="M12:O12"/>
    <mergeCell ref="M11:O11"/>
    <mergeCell ref="J44:L44"/>
    <mergeCell ref="J54:L54"/>
    <mergeCell ref="M54:O54"/>
    <mergeCell ref="AB4:BB4"/>
    <mergeCell ref="M16:O16"/>
    <mergeCell ref="J16:L16"/>
    <mergeCell ref="A4:AA4"/>
    <mergeCell ref="A9:C9"/>
    <mergeCell ref="D9:I9"/>
    <mergeCell ref="P9:AA9"/>
    <mergeCell ref="M10:O10"/>
    <mergeCell ref="J9:L9"/>
    <mergeCell ref="P21:AA21"/>
    <mergeCell ref="P20:AA20"/>
    <mergeCell ref="T36:U36"/>
    <mergeCell ref="M32:O32"/>
    <mergeCell ref="J33:L33"/>
    <mergeCell ref="J21:L21"/>
  </mergeCells>
  <phoneticPr fontId="2"/>
  <printOptions horizontalCentered="1"/>
  <pageMargins left="0.78740157480314965" right="0.78740157480314965" top="0.39370078740157483" bottom="0.39370078740157483" header="0.11811023622047245" footer="0.51181102362204722"/>
  <pageSetup paperSize="9" scale="71" orientation="portrait"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60C1F-C2C3-4BAA-A51B-A55961794825}">
  <sheetPr>
    <tabColor rgb="FF92D050"/>
    <pageSetUpPr fitToPage="1"/>
  </sheetPr>
  <dimension ref="A1:AK54"/>
  <sheetViews>
    <sheetView view="pageBreakPreview" zoomScale="70" zoomScaleNormal="85" zoomScaleSheetLayoutView="70" workbookViewId="0">
      <selection activeCell="BJ24" sqref="BJ24"/>
    </sheetView>
  </sheetViews>
  <sheetFormatPr defaultColWidth="3.25" defaultRowHeight="13.5" x14ac:dyDescent="0.15"/>
  <cols>
    <col min="1" max="2" width="3.25" customWidth="1"/>
    <col min="3" max="12" width="2.875" customWidth="1"/>
    <col min="13" max="15" width="1.5" style="91" customWidth="1"/>
    <col min="16" max="18" width="1.5" customWidth="1"/>
    <col min="19" max="27" width="1.375" style="5" customWidth="1"/>
    <col min="28" max="32" width="11.125" customWidth="1"/>
  </cols>
  <sheetData>
    <row r="1" spans="1:32" ht="21.75" customHeight="1" x14ac:dyDescent="0.15">
      <c r="A1" s="57" t="s">
        <v>164</v>
      </c>
      <c r="B1" s="57"/>
      <c r="C1" s="57"/>
      <c r="D1" s="57"/>
      <c r="E1" s="57"/>
      <c r="F1" s="57"/>
      <c r="G1" s="57"/>
      <c r="H1" s="57"/>
      <c r="I1" s="57"/>
      <c r="J1" s="57"/>
      <c r="K1" s="57"/>
      <c r="L1" s="57"/>
      <c r="M1" s="64"/>
      <c r="N1" s="64"/>
      <c r="O1" s="64"/>
      <c r="P1" s="57"/>
      <c r="Q1" s="57"/>
      <c r="R1" s="57"/>
      <c r="S1" s="4"/>
      <c r="AE1" s="65"/>
      <c r="AF1" s="65" t="s">
        <v>120</v>
      </c>
    </row>
    <row r="2" spans="1:32" ht="46.5" customHeight="1" x14ac:dyDescent="0.15">
      <c r="A2" s="217" t="s">
        <v>121</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row>
    <row r="3" spans="1:32" s="67" customFormat="1" ht="14.25" x14ac:dyDescent="0.15">
      <c r="A3" s="66" t="s">
        <v>122</v>
      </c>
      <c r="M3" s="68"/>
      <c r="N3" s="68"/>
      <c r="O3" s="68"/>
      <c r="S3" s="69"/>
      <c r="T3" s="69"/>
      <c r="U3" s="69"/>
      <c r="V3" s="69"/>
      <c r="W3" s="69"/>
      <c r="X3" s="69"/>
      <c r="Y3" s="69"/>
      <c r="Z3" s="69"/>
      <c r="AA3" s="69"/>
    </row>
    <row r="4" spans="1:32" s="67" customFormat="1" ht="14.25" x14ac:dyDescent="0.15">
      <c r="M4" s="68"/>
      <c r="N4" s="68"/>
      <c r="O4" s="68"/>
      <c r="Y4" s="69"/>
      <c r="Z4" s="69"/>
      <c r="AA4" s="69"/>
      <c r="AC4" s="69" t="s">
        <v>123</v>
      </c>
      <c r="AD4" s="69"/>
      <c r="AE4" s="69"/>
      <c r="AF4" s="69"/>
    </row>
    <row r="5" spans="1:32" s="67" customFormat="1" ht="14.25" x14ac:dyDescent="0.15">
      <c r="M5" s="68"/>
      <c r="N5" s="68"/>
      <c r="O5" s="68"/>
      <c r="Y5" s="69"/>
      <c r="Z5" s="69"/>
      <c r="AA5" s="69"/>
      <c r="AC5" s="69" t="s">
        <v>124</v>
      </c>
      <c r="AD5" s="69"/>
      <c r="AE5" s="69"/>
      <c r="AF5" s="69"/>
    </row>
    <row r="6" spans="1:32" s="67" customFormat="1" ht="14.25" x14ac:dyDescent="0.15">
      <c r="M6" s="68"/>
      <c r="N6" s="68"/>
      <c r="O6" s="68"/>
      <c r="S6" s="69"/>
      <c r="T6" s="69"/>
      <c r="U6" s="69"/>
      <c r="V6" s="69"/>
      <c r="W6" s="69"/>
      <c r="X6" s="69"/>
      <c r="Y6" s="69"/>
      <c r="Z6" s="69"/>
      <c r="AA6" s="69"/>
    </row>
    <row r="7" spans="1:32" s="67" customFormat="1" ht="14.25" x14ac:dyDescent="0.15">
      <c r="A7" s="67" t="s">
        <v>125</v>
      </c>
      <c r="E7" s="70"/>
      <c r="F7" s="70"/>
      <c r="G7" s="70"/>
      <c r="H7" s="70"/>
      <c r="I7" s="70"/>
      <c r="J7" s="70"/>
      <c r="K7" s="70"/>
      <c r="L7" s="70"/>
      <c r="M7" s="71"/>
      <c r="N7" s="71"/>
      <c r="O7" s="71"/>
      <c r="P7" s="70"/>
      <c r="Q7" s="70"/>
      <c r="R7" s="70"/>
      <c r="S7" s="72"/>
      <c r="T7" s="72"/>
      <c r="U7" s="72"/>
      <c r="V7" s="72"/>
      <c r="W7" s="72"/>
      <c r="X7" s="72"/>
      <c r="Y7" s="72"/>
      <c r="Z7" s="72"/>
      <c r="AA7" s="72"/>
      <c r="AB7" s="70"/>
      <c r="AC7" s="70"/>
      <c r="AD7" s="70"/>
      <c r="AE7" s="70"/>
      <c r="AF7" s="70"/>
    </row>
    <row r="8" spans="1:32" s="67" customFormat="1" ht="14.25" x14ac:dyDescent="0.15">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row>
    <row r="9" spans="1:32" s="67" customFormat="1" ht="14.25" x14ac:dyDescent="0.15">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row>
    <row r="10" spans="1:32" s="67" customFormat="1" ht="14.25" x14ac:dyDescent="0.15">
      <c r="M10" s="68"/>
      <c r="N10" s="68"/>
      <c r="O10" s="68"/>
      <c r="S10" s="69"/>
      <c r="T10" s="69"/>
      <c r="U10" s="69"/>
      <c r="V10" s="69"/>
      <c r="W10" s="69"/>
      <c r="X10" s="69"/>
      <c r="Y10" s="69"/>
      <c r="Z10" s="69"/>
      <c r="AA10" s="69"/>
    </row>
    <row r="11" spans="1:32" s="67" customFormat="1" ht="14.25" x14ac:dyDescent="0.15">
      <c r="A11" s="66" t="s">
        <v>126</v>
      </c>
      <c r="L11" s="75"/>
      <c r="M11" s="75"/>
      <c r="N11" s="75"/>
      <c r="O11" s="75"/>
      <c r="P11" s="75"/>
      <c r="Q11" s="75"/>
      <c r="R11" s="75"/>
      <c r="S11" s="75"/>
      <c r="T11" s="75"/>
      <c r="U11" s="75"/>
      <c r="V11" s="75"/>
      <c r="W11" s="69"/>
      <c r="X11" s="69"/>
      <c r="Y11" s="69"/>
      <c r="Z11" s="69"/>
      <c r="AA11" s="69"/>
    </row>
    <row r="12" spans="1:32" s="67" customFormat="1" ht="14.25" x14ac:dyDescent="0.15">
      <c r="A12" s="66"/>
      <c r="L12" s="75"/>
      <c r="M12" s="75"/>
      <c r="N12" s="75"/>
      <c r="O12" s="75"/>
      <c r="P12" s="75"/>
      <c r="Q12" s="75"/>
      <c r="R12" s="75"/>
      <c r="S12" s="75"/>
      <c r="T12" s="75"/>
      <c r="U12" s="75"/>
      <c r="V12" s="75"/>
      <c r="W12" s="69"/>
      <c r="X12" s="69"/>
      <c r="Y12" s="69"/>
      <c r="Z12" s="69"/>
      <c r="AA12" s="69"/>
      <c r="AF12" s="76" t="s">
        <v>127</v>
      </c>
    </row>
    <row r="13" spans="1:32" s="67" customFormat="1" ht="14.25" x14ac:dyDescent="0.15">
      <c r="A13" s="218"/>
      <c r="B13" s="219"/>
      <c r="C13" s="218" t="s">
        <v>128</v>
      </c>
      <c r="D13" s="222"/>
      <c r="E13" s="222"/>
      <c r="F13" s="222"/>
      <c r="G13" s="222"/>
      <c r="H13" s="222"/>
      <c r="I13" s="222"/>
      <c r="J13" s="222"/>
      <c r="K13" s="222"/>
      <c r="L13" s="219"/>
      <c r="M13" s="224" t="s">
        <v>129</v>
      </c>
      <c r="N13" s="225"/>
      <c r="O13" s="225"/>
      <c r="P13" s="225"/>
      <c r="Q13" s="225"/>
      <c r="R13" s="226"/>
      <c r="S13" s="230" t="s">
        <v>23</v>
      </c>
      <c r="T13" s="231"/>
      <c r="U13" s="231"/>
      <c r="V13" s="231"/>
      <c r="W13" s="231"/>
      <c r="X13" s="231"/>
      <c r="Y13" s="231"/>
      <c r="Z13" s="231"/>
      <c r="AA13" s="232"/>
      <c r="AB13" s="236" t="s">
        <v>130</v>
      </c>
      <c r="AC13" s="236"/>
      <c r="AD13" s="236"/>
      <c r="AE13" s="236"/>
      <c r="AF13" s="236"/>
    </row>
    <row r="14" spans="1:32" s="67" customFormat="1" ht="20.100000000000001" customHeight="1" x14ac:dyDescent="0.15">
      <c r="A14" s="220"/>
      <c r="B14" s="221"/>
      <c r="C14" s="220"/>
      <c r="D14" s="223"/>
      <c r="E14" s="223"/>
      <c r="F14" s="223"/>
      <c r="G14" s="223"/>
      <c r="H14" s="223"/>
      <c r="I14" s="223"/>
      <c r="J14" s="223"/>
      <c r="K14" s="223"/>
      <c r="L14" s="221"/>
      <c r="M14" s="227"/>
      <c r="N14" s="228"/>
      <c r="O14" s="228"/>
      <c r="P14" s="228"/>
      <c r="Q14" s="228"/>
      <c r="R14" s="229"/>
      <c r="S14" s="233"/>
      <c r="T14" s="234"/>
      <c r="U14" s="234"/>
      <c r="V14" s="234"/>
      <c r="W14" s="234"/>
      <c r="X14" s="234"/>
      <c r="Y14" s="234"/>
      <c r="Z14" s="234"/>
      <c r="AA14" s="235"/>
      <c r="AB14" s="77" t="s">
        <v>131</v>
      </c>
      <c r="AC14" s="77" t="s">
        <v>132</v>
      </c>
      <c r="AD14" s="77" t="s">
        <v>133</v>
      </c>
      <c r="AE14" s="77" t="s">
        <v>134</v>
      </c>
      <c r="AF14" s="77" t="s">
        <v>135</v>
      </c>
    </row>
    <row r="15" spans="1:32" s="67" customFormat="1" ht="37.5" customHeight="1" x14ac:dyDescent="0.15">
      <c r="A15" s="194" t="s">
        <v>136</v>
      </c>
      <c r="B15" s="195"/>
      <c r="C15" s="196" t="s">
        <v>137</v>
      </c>
      <c r="D15" s="197"/>
      <c r="E15" s="197"/>
      <c r="F15" s="197"/>
      <c r="G15" s="197"/>
      <c r="H15" s="197"/>
      <c r="I15" s="197"/>
      <c r="J15" s="197"/>
      <c r="K15" s="197"/>
      <c r="L15" s="198"/>
      <c r="M15" s="199"/>
      <c r="N15" s="200"/>
      <c r="O15" s="200"/>
      <c r="P15" s="200"/>
      <c r="Q15" s="200"/>
      <c r="R15" s="201"/>
      <c r="S15" s="202">
        <f>'算出表（医療機器）'!V84</f>
        <v>0</v>
      </c>
      <c r="T15" s="203"/>
      <c r="U15" s="203"/>
      <c r="V15" s="203"/>
      <c r="W15" s="203"/>
      <c r="X15" s="203"/>
      <c r="Y15" s="203"/>
      <c r="Z15" s="203"/>
      <c r="AA15" s="204"/>
      <c r="AB15" s="78"/>
      <c r="AC15" s="78"/>
      <c r="AD15" s="78"/>
      <c r="AF15" s="78">
        <v>42736</v>
      </c>
    </row>
    <row r="16" spans="1:32" s="67" customFormat="1" ht="37.5" customHeight="1" x14ac:dyDescent="0.15">
      <c r="A16" s="194" t="s">
        <v>138</v>
      </c>
      <c r="B16" s="195"/>
      <c r="C16" s="213" t="str">
        <f>'支払計画書（医療機器）'!D21</f>
        <v>設定してください。例） Visit1-Visit8</v>
      </c>
      <c r="D16" s="214"/>
      <c r="E16" s="214"/>
      <c r="F16" s="214"/>
      <c r="G16" s="214"/>
      <c r="H16" s="214"/>
      <c r="I16" s="214"/>
      <c r="J16" s="214"/>
      <c r="K16" s="214"/>
      <c r="L16" s="215"/>
      <c r="M16" s="205">
        <v>0.4</v>
      </c>
      <c r="N16" s="206"/>
      <c r="O16" s="206"/>
      <c r="P16" s="206"/>
      <c r="Q16" s="206"/>
      <c r="R16" s="207"/>
      <c r="S16" s="202">
        <f>'支払計画書（医療機器）'!V21</f>
        <v>0</v>
      </c>
      <c r="T16" s="203"/>
      <c r="U16" s="203"/>
      <c r="V16" s="203"/>
      <c r="W16" s="203"/>
      <c r="X16" s="203"/>
      <c r="Y16" s="203"/>
      <c r="Z16" s="203"/>
      <c r="AA16" s="204"/>
      <c r="AB16" s="79">
        <v>42461</v>
      </c>
      <c r="AC16" s="79">
        <v>42522</v>
      </c>
      <c r="AD16" s="79">
        <v>42644</v>
      </c>
      <c r="AE16" s="78">
        <v>42736</v>
      </c>
      <c r="AF16" s="78"/>
    </row>
    <row r="17" spans="1:32" s="67" customFormat="1" ht="37.5" customHeight="1" x14ac:dyDescent="0.15">
      <c r="A17" s="194" t="s">
        <v>139</v>
      </c>
      <c r="B17" s="195"/>
      <c r="C17" s="213" t="str">
        <f>'支払計画書（医療機器）'!D22</f>
        <v>設定してください。例） Visit9-Visit11</v>
      </c>
      <c r="D17" s="214"/>
      <c r="E17" s="214"/>
      <c r="F17" s="214"/>
      <c r="G17" s="214"/>
      <c r="H17" s="214"/>
      <c r="I17" s="214"/>
      <c r="J17" s="214"/>
      <c r="K17" s="214"/>
      <c r="L17" s="215"/>
      <c r="M17" s="205">
        <v>0.15</v>
      </c>
      <c r="N17" s="206"/>
      <c r="O17" s="206"/>
      <c r="P17" s="206"/>
      <c r="Q17" s="206"/>
      <c r="R17" s="207"/>
      <c r="S17" s="202">
        <f>'支払計画書（医療機器）'!V22</f>
        <v>0</v>
      </c>
      <c r="T17" s="203"/>
      <c r="U17" s="203"/>
      <c r="V17" s="203"/>
      <c r="W17" s="203"/>
      <c r="X17" s="203"/>
      <c r="Y17" s="203"/>
      <c r="Z17" s="203"/>
      <c r="AA17" s="204"/>
      <c r="AB17" s="79">
        <v>42522</v>
      </c>
      <c r="AC17" s="79">
        <v>42644</v>
      </c>
      <c r="AD17" s="79">
        <v>42705</v>
      </c>
      <c r="AE17" s="78"/>
      <c r="AF17" s="78"/>
    </row>
    <row r="18" spans="1:32" s="67" customFormat="1" ht="37.5" customHeight="1" x14ac:dyDescent="0.15">
      <c r="A18" s="194" t="s">
        <v>140</v>
      </c>
      <c r="B18" s="195"/>
      <c r="C18" s="213" t="str">
        <f>'支払計画書（医療機器）'!D23</f>
        <v>設定してください。例） Visit12-Visit14</v>
      </c>
      <c r="D18" s="214"/>
      <c r="E18" s="214"/>
      <c r="F18" s="214"/>
      <c r="G18" s="214"/>
      <c r="H18" s="214"/>
      <c r="I18" s="214"/>
      <c r="J18" s="214"/>
      <c r="K18" s="214"/>
      <c r="L18" s="215"/>
      <c r="M18" s="205">
        <v>0.15</v>
      </c>
      <c r="N18" s="206"/>
      <c r="O18" s="206"/>
      <c r="P18" s="206"/>
      <c r="Q18" s="206"/>
      <c r="R18" s="207"/>
      <c r="S18" s="202">
        <f>'支払計画書（医療機器）'!V23</f>
        <v>0</v>
      </c>
      <c r="T18" s="203"/>
      <c r="U18" s="203"/>
      <c r="V18" s="203"/>
      <c r="W18" s="203"/>
      <c r="X18" s="203"/>
      <c r="Y18" s="203"/>
      <c r="Z18" s="203"/>
      <c r="AA18" s="204"/>
      <c r="AB18" s="79">
        <v>42583</v>
      </c>
      <c r="AC18" s="79">
        <v>42705</v>
      </c>
      <c r="AD18" s="78">
        <v>42736</v>
      </c>
      <c r="AE18" s="78"/>
      <c r="AF18" s="78"/>
    </row>
    <row r="19" spans="1:32" s="67" customFormat="1" ht="37.5" customHeight="1" x14ac:dyDescent="0.15">
      <c r="A19" s="194" t="s">
        <v>141</v>
      </c>
      <c r="B19" s="195"/>
      <c r="C19" s="213" t="str">
        <f>'支払計画書（医療機器）'!D24</f>
        <v>設定してください。例） Visit15-Visit17</v>
      </c>
      <c r="D19" s="214"/>
      <c r="E19" s="214"/>
      <c r="F19" s="214"/>
      <c r="G19" s="214"/>
      <c r="H19" s="214"/>
      <c r="I19" s="214"/>
      <c r="J19" s="214"/>
      <c r="K19" s="214"/>
      <c r="L19" s="215"/>
      <c r="M19" s="205">
        <v>0.15</v>
      </c>
      <c r="N19" s="206"/>
      <c r="O19" s="206"/>
      <c r="P19" s="206"/>
      <c r="Q19" s="206"/>
      <c r="R19" s="207"/>
      <c r="S19" s="202">
        <f>'支払計画書（医療機器）'!V24</f>
        <v>0</v>
      </c>
      <c r="T19" s="203"/>
      <c r="U19" s="203"/>
      <c r="V19" s="203"/>
      <c r="W19" s="203"/>
      <c r="X19" s="203"/>
      <c r="Y19" s="203"/>
      <c r="Z19" s="203"/>
      <c r="AA19" s="204"/>
      <c r="AB19" s="79">
        <v>42644</v>
      </c>
      <c r="AC19" s="78">
        <v>42736</v>
      </c>
      <c r="AD19" s="78"/>
      <c r="AE19" s="78"/>
      <c r="AF19" s="78"/>
    </row>
    <row r="20" spans="1:32" s="67" customFormat="1" ht="37.5" customHeight="1" x14ac:dyDescent="0.15">
      <c r="A20" s="194" t="s">
        <v>142</v>
      </c>
      <c r="B20" s="195"/>
      <c r="C20" s="213" t="str">
        <f>'支払計画書（医療機器）'!D25</f>
        <v>設定してください。例） Visit18-Visit20</v>
      </c>
      <c r="D20" s="214"/>
      <c r="E20" s="214"/>
      <c r="F20" s="214"/>
      <c r="G20" s="214"/>
      <c r="H20" s="214"/>
      <c r="I20" s="214"/>
      <c r="J20" s="214"/>
      <c r="K20" s="214"/>
      <c r="L20" s="215"/>
      <c r="M20" s="205">
        <v>0.15</v>
      </c>
      <c r="N20" s="206"/>
      <c r="O20" s="206"/>
      <c r="P20" s="206"/>
      <c r="Q20" s="206"/>
      <c r="R20" s="207"/>
      <c r="S20" s="202">
        <f>'支払計画書（医療機器）'!V25</f>
        <v>0</v>
      </c>
      <c r="T20" s="203"/>
      <c r="U20" s="203"/>
      <c r="V20" s="203"/>
      <c r="W20" s="203"/>
      <c r="X20" s="203"/>
      <c r="Y20" s="203"/>
      <c r="Z20" s="203"/>
      <c r="AA20" s="204"/>
      <c r="AB20" s="79">
        <v>42705</v>
      </c>
      <c r="AC20" s="78"/>
      <c r="AD20" s="78"/>
      <c r="AE20" s="78"/>
      <c r="AF20" s="78"/>
    </row>
    <row r="21" spans="1:32" s="67" customFormat="1" ht="37.5" customHeight="1" x14ac:dyDescent="0.15">
      <c r="A21" s="211" t="s">
        <v>56</v>
      </c>
      <c r="B21" s="212"/>
      <c r="C21" s="213" t="str">
        <f>'支払計画書（医療機器）'!D35</f>
        <v>設定してください。</v>
      </c>
      <c r="D21" s="214"/>
      <c r="E21" s="214"/>
      <c r="F21" s="214"/>
      <c r="G21" s="214"/>
      <c r="H21" s="214"/>
      <c r="I21" s="214"/>
      <c r="J21" s="214"/>
      <c r="K21" s="214"/>
      <c r="L21" s="215"/>
      <c r="M21" s="205"/>
      <c r="N21" s="206"/>
      <c r="O21" s="206"/>
      <c r="P21" s="206"/>
      <c r="Q21" s="206"/>
      <c r="R21" s="207"/>
      <c r="S21" s="202">
        <f>'支払計画書（医療機器）'!V35</f>
        <v>0</v>
      </c>
      <c r="T21" s="203"/>
      <c r="U21" s="203"/>
      <c r="V21" s="203"/>
      <c r="W21" s="203"/>
      <c r="X21" s="203"/>
      <c r="Y21" s="203"/>
      <c r="Z21" s="203"/>
      <c r="AA21" s="204"/>
      <c r="AB21" s="78">
        <v>42736</v>
      </c>
      <c r="AC21" s="78"/>
      <c r="AD21" s="78"/>
      <c r="AE21" s="78"/>
      <c r="AF21" s="78"/>
    </row>
    <row r="22" spans="1:32" s="67" customFormat="1" ht="37.5" customHeight="1" x14ac:dyDescent="0.15">
      <c r="A22" s="194"/>
      <c r="B22" s="195"/>
      <c r="C22" s="196"/>
      <c r="D22" s="197"/>
      <c r="E22" s="197"/>
      <c r="F22" s="197"/>
      <c r="G22" s="197"/>
      <c r="H22" s="197"/>
      <c r="I22" s="197"/>
      <c r="J22" s="197"/>
      <c r="K22" s="197"/>
      <c r="L22" s="198"/>
      <c r="M22" s="199"/>
      <c r="N22" s="200"/>
      <c r="O22" s="200"/>
      <c r="P22" s="200"/>
      <c r="Q22" s="200"/>
      <c r="R22" s="201"/>
      <c r="S22" s="202"/>
      <c r="T22" s="203"/>
      <c r="U22" s="203"/>
      <c r="V22" s="203"/>
      <c r="W22" s="203"/>
      <c r="X22" s="203"/>
      <c r="Y22" s="203"/>
      <c r="Z22" s="203"/>
      <c r="AA22" s="204"/>
      <c r="AB22" s="78"/>
      <c r="AC22" s="78"/>
      <c r="AD22" s="78"/>
      <c r="AE22" s="78"/>
      <c r="AF22" s="78"/>
    </row>
    <row r="23" spans="1:32" s="67" customFormat="1" ht="37.5" customHeight="1" x14ac:dyDescent="0.15">
      <c r="A23" s="194"/>
      <c r="B23" s="195"/>
      <c r="C23" s="196"/>
      <c r="D23" s="197"/>
      <c r="E23" s="197"/>
      <c r="F23" s="197"/>
      <c r="G23" s="197"/>
      <c r="H23" s="197"/>
      <c r="I23" s="197"/>
      <c r="J23" s="197"/>
      <c r="K23" s="197"/>
      <c r="L23" s="198"/>
      <c r="M23" s="199"/>
      <c r="N23" s="200"/>
      <c r="O23" s="200"/>
      <c r="P23" s="200"/>
      <c r="Q23" s="200"/>
      <c r="R23" s="201"/>
      <c r="S23" s="202"/>
      <c r="T23" s="203"/>
      <c r="U23" s="203"/>
      <c r="V23" s="203"/>
      <c r="W23" s="203"/>
      <c r="X23" s="203"/>
      <c r="Y23" s="203"/>
      <c r="Z23" s="203"/>
      <c r="AA23" s="204"/>
      <c r="AB23" s="78"/>
      <c r="AC23" s="78"/>
      <c r="AD23" s="78"/>
      <c r="AE23" s="78"/>
      <c r="AF23" s="78"/>
    </row>
    <row r="24" spans="1:32" s="67" customFormat="1" ht="37.5" customHeight="1" x14ac:dyDescent="0.15">
      <c r="A24" s="194"/>
      <c r="B24" s="195"/>
      <c r="C24" s="196"/>
      <c r="D24" s="197"/>
      <c r="E24" s="197"/>
      <c r="F24" s="197"/>
      <c r="G24" s="197"/>
      <c r="H24" s="197"/>
      <c r="I24" s="197"/>
      <c r="J24" s="197"/>
      <c r="K24" s="197"/>
      <c r="L24" s="198"/>
      <c r="M24" s="199"/>
      <c r="N24" s="200"/>
      <c r="O24" s="200"/>
      <c r="P24" s="200"/>
      <c r="Q24" s="200"/>
      <c r="R24" s="201"/>
      <c r="S24" s="202"/>
      <c r="T24" s="203"/>
      <c r="U24" s="203"/>
      <c r="V24" s="203"/>
      <c r="W24" s="203"/>
      <c r="X24" s="203"/>
      <c r="Y24" s="203"/>
      <c r="Z24" s="203"/>
      <c r="AA24" s="204"/>
      <c r="AB24" s="78"/>
      <c r="AC24" s="78"/>
      <c r="AD24" s="78"/>
      <c r="AE24" s="78"/>
      <c r="AF24" s="78"/>
    </row>
    <row r="25" spans="1:32" s="67" customFormat="1" ht="37.5" customHeight="1" x14ac:dyDescent="0.15">
      <c r="A25" s="194"/>
      <c r="B25" s="195"/>
      <c r="C25" s="196"/>
      <c r="D25" s="197"/>
      <c r="E25" s="197"/>
      <c r="F25" s="197"/>
      <c r="G25" s="197"/>
      <c r="H25" s="197"/>
      <c r="I25" s="197"/>
      <c r="J25" s="197"/>
      <c r="K25" s="197"/>
      <c r="L25" s="198"/>
      <c r="M25" s="199"/>
      <c r="N25" s="200"/>
      <c r="O25" s="200"/>
      <c r="P25" s="200"/>
      <c r="Q25" s="200"/>
      <c r="R25" s="201"/>
      <c r="S25" s="202"/>
      <c r="T25" s="203"/>
      <c r="U25" s="203"/>
      <c r="V25" s="203"/>
      <c r="W25" s="203"/>
      <c r="X25" s="203"/>
      <c r="Y25" s="203"/>
      <c r="Z25" s="203"/>
      <c r="AA25" s="204"/>
      <c r="AB25" s="78"/>
      <c r="AC25" s="78"/>
      <c r="AD25" s="78"/>
      <c r="AE25" s="78"/>
      <c r="AF25" s="78"/>
    </row>
    <row r="26" spans="1:32" s="67" customFormat="1" ht="37.5" customHeight="1" x14ac:dyDescent="0.15">
      <c r="A26" s="194"/>
      <c r="B26" s="195"/>
      <c r="C26" s="196" t="s">
        <v>18</v>
      </c>
      <c r="D26" s="197"/>
      <c r="E26" s="197"/>
      <c r="F26" s="197"/>
      <c r="G26" s="197"/>
      <c r="H26" s="197"/>
      <c r="I26" s="197"/>
      <c r="J26" s="197"/>
      <c r="K26" s="197"/>
      <c r="L26" s="198"/>
      <c r="M26" s="205">
        <f>+SUM(M16:R25)</f>
        <v>1</v>
      </c>
      <c r="N26" s="206"/>
      <c r="O26" s="206"/>
      <c r="P26" s="206"/>
      <c r="Q26" s="206"/>
      <c r="R26" s="207"/>
      <c r="S26" s="208" t="s">
        <v>27</v>
      </c>
      <c r="T26" s="209"/>
      <c r="U26" s="209"/>
      <c r="V26" s="209"/>
      <c r="W26" s="209"/>
      <c r="X26" s="209"/>
      <c r="Y26" s="209"/>
      <c r="Z26" s="209"/>
      <c r="AA26" s="210"/>
      <c r="AB26" s="80">
        <f>+SUM(AB45:AB53)</f>
        <v>0</v>
      </c>
      <c r="AC26" s="80">
        <f>+SUM(AC45:AC53)</f>
        <v>0</v>
      </c>
      <c r="AD26" s="80">
        <f>+SUM(AD45:AD53)</f>
        <v>0</v>
      </c>
      <c r="AE26" s="80">
        <f>+SUM(AE45:AE53)</f>
        <v>0</v>
      </c>
      <c r="AF26" s="80">
        <f>+SUM(AF45:AF53)</f>
        <v>0</v>
      </c>
    </row>
    <row r="27" spans="1:32" s="67" customFormat="1" ht="11.25" customHeight="1" thickBot="1" x14ac:dyDescent="0.2">
      <c r="A27" s="81"/>
      <c r="B27" s="81"/>
      <c r="C27" s="82"/>
      <c r="D27" s="82"/>
      <c r="E27" s="82"/>
      <c r="F27" s="82"/>
      <c r="G27" s="82"/>
      <c r="H27" s="82"/>
      <c r="I27" s="82"/>
      <c r="J27" s="82"/>
      <c r="K27" s="82"/>
      <c r="L27" s="82"/>
      <c r="M27" s="83"/>
      <c r="N27" s="81"/>
      <c r="O27" s="81"/>
      <c r="P27" s="81"/>
      <c r="Q27" s="81"/>
      <c r="R27" s="81"/>
      <c r="S27" s="84"/>
      <c r="T27" s="84"/>
      <c r="U27" s="84"/>
      <c r="V27" s="84"/>
      <c r="W27" s="84"/>
      <c r="X27" s="84"/>
      <c r="Y27" s="84"/>
      <c r="Z27" s="84"/>
      <c r="AA27" s="84"/>
      <c r="AB27" s="85"/>
      <c r="AC27" s="85"/>
      <c r="AD27" s="85"/>
      <c r="AE27" s="85"/>
      <c r="AF27" s="85"/>
    </row>
    <row r="28" spans="1:32" s="67" customFormat="1" ht="30" customHeight="1" thickBot="1" x14ac:dyDescent="0.2">
      <c r="B28" s="86"/>
      <c r="C28" s="86"/>
      <c r="D28" s="86"/>
      <c r="E28" s="86"/>
      <c r="F28" s="86"/>
      <c r="G28" s="86"/>
      <c r="H28" s="86"/>
      <c r="I28" s="86"/>
      <c r="J28" s="86"/>
      <c r="K28" s="86"/>
      <c r="L28" s="87" t="s">
        <v>143</v>
      </c>
      <c r="M28" s="188">
        <f>+SUM(AB26:AF26)</f>
        <v>0</v>
      </c>
      <c r="N28" s="189"/>
      <c r="O28" s="189"/>
      <c r="P28" s="189"/>
      <c r="Q28" s="189"/>
      <c r="R28" s="189"/>
      <c r="S28" s="189"/>
      <c r="T28" s="189"/>
      <c r="U28" s="189"/>
      <c r="V28" s="189"/>
      <c r="W28" s="189"/>
      <c r="X28" s="189"/>
      <c r="Y28" s="189"/>
      <c r="Z28" s="189"/>
      <c r="AA28" s="190"/>
      <c r="AB28" s="85"/>
      <c r="AC28" s="85"/>
      <c r="AD28" s="85"/>
      <c r="AE28" s="85"/>
      <c r="AF28" s="85"/>
    </row>
    <row r="29" spans="1:32" s="67" customFormat="1" ht="19.5" customHeight="1" x14ac:dyDescent="0.15">
      <c r="A29" s="67" t="s">
        <v>144</v>
      </c>
      <c r="B29" s="86"/>
      <c r="C29" s="86"/>
      <c r="D29" s="86"/>
      <c r="E29" s="86"/>
      <c r="F29" s="86"/>
      <c r="G29" s="86"/>
      <c r="H29" s="86"/>
      <c r="I29" s="86"/>
      <c r="J29" s="86"/>
      <c r="K29" s="86"/>
      <c r="L29" s="87"/>
      <c r="M29" s="88"/>
      <c r="N29" s="88"/>
      <c r="O29" s="88"/>
      <c r="P29" s="88"/>
      <c r="Q29" s="88"/>
      <c r="R29" s="88"/>
      <c r="S29" s="88"/>
      <c r="T29" s="88"/>
      <c r="U29" s="88"/>
      <c r="V29" s="88"/>
      <c r="W29" s="88"/>
      <c r="X29" s="88"/>
      <c r="Y29" s="88"/>
      <c r="Z29" s="88"/>
      <c r="AA29" s="88"/>
    </row>
    <row r="30" spans="1:32" s="67" customFormat="1" ht="19.5" customHeight="1" x14ac:dyDescent="0.15">
      <c r="A30" s="191" t="s">
        <v>145</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row>
    <row r="31" spans="1:32" s="68" customFormat="1" ht="19.5" customHeight="1" x14ac:dyDescent="0.15">
      <c r="A31" s="192" t="s">
        <v>146</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row>
    <row r="32" spans="1:32" s="68" customFormat="1" ht="19.5" customHeight="1" x14ac:dyDescent="0.15">
      <c r="A32" s="192" t="s">
        <v>147</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row>
    <row r="33" spans="1:37" s="67" customFormat="1" ht="19.5" customHeight="1" x14ac:dyDescent="0.15">
      <c r="A33" s="191" t="s">
        <v>148</v>
      </c>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K33" s="92"/>
    </row>
    <row r="34" spans="1:37" s="67" customFormat="1" ht="9.75" customHeight="1" x14ac:dyDescent="0.15">
      <c r="A34" s="19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row>
    <row r="35" spans="1:37" s="67" customFormat="1" ht="15" customHeight="1" x14ac:dyDescent="0.15">
      <c r="A35" s="193" t="s">
        <v>149</v>
      </c>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row>
    <row r="36" spans="1:37" s="67" customFormat="1" ht="15" customHeight="1" x14ac:dyDescent="0.15">
      <c r="A36" s="191" t="s">
        <v>150</v>
      </c>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row>
    <row r="37" spans="1:37" s="67" customFormat="1" ht="15" customHeight="1" x14ac:dyDescent="0.15">
      <c r="A37" s="191" t="s">
        <v>217</v>
      </c>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row>
    <row r="38" spans="1:37" s="67" customFormat="1" ht="18.75" customHeight="1" x14ac:dyDescent="0.15">
      <c r="A38" s="191" t="s">
        <v>216</v>
      </c>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row>
    <row r="39" spans="1:37" s="67" customFormat="1" ht="18.75" customHeight="1" x14ac:dyDescent="0.15"/>
    <row r="40" spans="1:37" s="67" customFormat="1" ht="35.25" customHeight="1" x14ac:dyDescent="0.15">
      <c r="A40" s="67" t="s">
        <v>151</v>
      </c>
      <c r="N40" s="67" t="s">
        <v>152</v>
      </c>
      <c r="T40" s="67" t="s">
        <v>153</v>
      </c>
      <c r="Z40" s="67" t="s">
        <v>154</v>
      </c>
    </row>
    <row r="41" spans="1:37" s="67" customFormat="1" ht="23.25" customHeight="1" x14ac:dyDescent="0.15"/>
    <row r="42" spans="1:37" s="67" customFormat="1" ht="42" customHeight="1" x14ac:dyDescent="0.15">
      <c r="K42" s="187" t="s">
        <v>155</v>
      </c>
      <c r="L42" s="187"/>
      <c r="M42" s="187"/>
      <c r="N42" s="187"/>
      <c r="O42" s="187"/>
      <c r="P42" s="187"/>
      <c r="Q42" s="187"/>
      <c r="R42" s="187"/>
      <c r="S42" s="187"/>
      <c r="T42" s="187"/>
      <c r="U42" s="187"/>
      <c r="V42" s="187"/>
      <c r="W42" s="187"/>
      <c r="X42" s="187"/>
      <c r="Y42" s="187"/>
      <c r="Z42" s="187"/>
      <c r="AA42" s="187"/>
      <c r="AB42" s="89"/>
      <c r="AC42" s="89"/>
      <c r="AD42" s="89"/>
      <c r="AE42" s="89"/>
      <c r="AF42" s="89"/>
    </row>
    <row r="43" spans="1:37" s="67" customFormat="1" ht="35.25" customHeight="1" x14ac:dyDescent="0.15">
      <c r="K43" s="90" t="s">
        <v>156</v>
      </c>
      <c r="L43" s="89"/>
      <c r="M43" s="89"/>
      <c r="N43" s="89"/>
      <c r="O43" s="89"/>
      <c r="P43" s="89"/>
      <c r="Q43" s="89"/>
      <c r="R43" s="89"/>
      <c r="S43" s="89"/>
      <c r="T43" s="89"/>
      <c r="U43" s="89"/>
      <c r="V43" s="89"/>
      <c r="W43" s="89"/>
      <c r="X43" s="89"/>
      <c r="Y43" s="89"/>
      <c r="Z43" s="89"/>
      <c r="AA43" s="89"/>
      <c r="AB43" s="89"/>
      <c r="AC43" s="89"/>
      <c r="AD43" s="89"/>
      <c r="AE43" s="89"/>
      <c r="AF43" s="89"/>
    </row>
    <row r="44" spans="1:37" s="67" customFormat="1" ht="35.25" customHeight="1" x14ac:dyDescent="0.15">
      <c r="K44" s="90" t="s">
        <v>157</v>
      </c>
      <c r="L44" s="90"/>
      <c r="M44" s="90"/>
      <c r="N44" s="90"/>
      <c r="O44" s="90"/>
      <c r="P44" s="90"/>
      <c r="Q44" s="90"/>
      <c r="R44" s="90"/>
      <c r="S44" s="90"/>
      <c r="T44" s="90"/>
      <c r="U44" s="90"/>
      <c r="V44" s="90"/>
      <c r="W44" s="90"/>
      <c r="X44" s="90"/>
      <c r="Y44" s="90"/>
      <c r="Z44" s="90"/>
      <c r="AA44" s="90"/>
      <c r="AB44" s="90"/>
      <c r="AC44" s="90"/>
      <c r="AD44" s="90"/>
      <c r="AE44" s="90"/>
      <c r="AF44" s="90"/>
    </row>
    <row r="45" spans="1:37" s="67" customFormat="1" ht="20.25" customHeight="1" x14ac:dyDescent="0.15">
      <c r="AB45" s="3">
        <f t="shared" ref="AB45:AF51" si="0">IF(AB15="",0,$S15)</f>
        <v>0</v>
      </c>
      <c r="AC45" s="3">
        <f t="shared" si="0"/>
        <v>0</v>
      </c>
      <c r="AD45" s="3">
        <f t="shared" si="0"/>
        <v>0</v>
      </c>
      <c r="AE45" s="3">
        <f t="shared" si="0"/>
        <v>0</v>
      </c>
      <c r="AF45" s="3">
        <f t="shared" si="0"/>
        <v>0</v>
      </c>
    </row>
    <row r="46" spans="1:37" s="3" customFormat="1" ht="20.25" customHeight="1" x14ac:dyDescent="0.15">
      <c r="AB46" s="3">
        <f t="shared" si="0"/>
        <v>0</v>
      </c>
      <c r="AC46" s="3">
        <f t="shared" si="0"/>
        <v>0</v>
      </c>
      <c r="AD46" s="3">
        <f t="shared" si="0"/>
        <v>0</v>
      </c>
      <c r="AE46" s="3">
        <f t="shared" si="0"/>
        <v>0</v>
      </c>
      <c r="AF46" s="3">
        <f t="shared" si="0"/>
        <v>0</v>
      </c>
    </row>
    <row r="47" spans="1:37" s="3" customFormat="1" ht="20.25" customHeight="1" x14ac:dyDescent="0.15">
      <c r="AB47" s="3">
        <f t="shared" si="0"/>
        <v>0</v>
      </c>
      <c r="AC47" s="3">
        <f t="shared" si="0"/>
        <v>0</v>
      </c>
      <c r="AD47" s="3">
        <f t="shared" si="0"/>
        <v>0</v>
      </c>
      <c r="AE47" s="3">
        <f t="shared" si="0"/>
        <v>0</v>
      </c>
      <c r="AF47" s="3">
        <f t="shared" si="0"/>
        <v>0</v>
      </c>
    </row>
    <row r="48" spans="1:37" s="3" customFormat="1" ht="20.25" customHeight="1" x14ac:dyDescent="0.15">
      <c r="A48" s="184"/>
      <c r="B48" s="184"/>
      <c r="C48" s="184"/>
      <c r="D48" s="184"/>
      <c r="E48" s="184"/>
      <c r="F48" s="184"/>
      <c r="G48" s="184"/>
      <c r="H48" s="184"/>
      <c r="I48" s="184"/>
      <c r="J48" s="184"/>
      <c r="K48" s="184"/>
      <c r="L48" s="184"/>
      <c r="M48" s="185"/>
      <c r="N48" s="185"/>
      <c r="O48" s="185"/>
      <c r="P48" s="185"/>
      <c r="Q48" s="185"/>
      <c r="R48" s="185"/>
      <c r="S48" s="186"/>
      <c r="T48" s="186"/>
      <c r="U48" s="186"/>
      <c r="V48" s="186"/>
      <c r="W48" s="186"/>
      <c r="X48" s="186"/>
      <c r="Y48" s="186"/>
      <c r="Z48" s="186"/>
      <c r="AA48" s="186"/>
      <c r="AB48" s="3">
        <f t="shared" si="0"/>
        <v>0</v>
      </c>
      <c r="AC48" s="3">
        <f t="shared" si="0"/>
        <v>0</v>
      </c>
      <c r="AD48" s="3">
        <f t="shared" si="0"/>
        <v>0</v>
      </c>
      <c r="AE48" s="3">
        <f t="shared" si="0"/>
        <v>0</v>
      </c>
      <c r="AF48" s="3">
        <f t="shared" si="0"/>
        <v>0</v>
      </c>
    </row>
    <row r="49" spans="1:32" s="3" customFormat="1" ht="20.25" customHeight="1" x14ac:dyDescent="0.15">
      <c r="A49" s="184"/>
      <c r="B49" s="184"/>
      <c r="C49" s="184"/>
      <c r="D49" s="184"/>
      <c r="E49" s="184"/>
      <c r="F49" s="184"/>
      <c r="G49" s="184"/>
      <c r="H49" s="184"/>
      <c r="I49" s="184"/>
      <c r="J49" s="184"/>
      <c r="K49" s="184"/>
      <c r="L49" s="184"/>
      <c r="M49" s="185"/>
      <c r="N49" s="185"/>
      <c r="O49" s="185"/>
      <c r="P49" s="185"/>
      <c r="Q49" s="185"/>
      <c r="R49" s="185"/>
      <c r="S49" s="186"/>
      <c r="T49" s="186"/>
      <c r="U49" s="186"/>
      <c r="V49" s="186"/>
      <c r="W49" s="186"/>
      <c r="X49" s="186"/>
      <c r="Y49" s="186"/>
      <c r="Z49" s="186"/>
      <c r="AA49" s="186"/>
      <c r="AB49" s="3">
        <f t="shared" si="0"/>
        <v>0</v>
      </c>
      <c r="AC49" s="3">
        <f t="shared" si="0"/>
        <v>0</v>
      </c>
      <c r="AD49" s="3">
        <f t="shared" si="0"/>
        <v>0</v>
      </c>
      <c r="AE49" s="3">
        <f t="shared" si="0"/>
        <v>0</v>
      </c>
      <c r="AF49" s="3">
        <f t="shared" si="0"/>
        <v>0</v>
      </c>
    </row>
    <row r="50" spans="1:32" s="3" customFormat="1" ht="20.25" customHeight="1" x14ac:dyDescent="0.15">
      <c r="A50" s="184"/>
      <c r="B50" s="184"/>
      <c r="C50" s="184"/>
      <c r="D50" s="184"/>
      <c r="E50" s="184"/>
      <c r="F50" s="184"/>
      <c r="G50" s="184"/>
      <c r="H50" s="184"/>
      <c r="I50" s="184"/>
      <c r="J50" s="184"/>
      <c r="K50" s="184"/>
      <c r="L50" s="184"/>
      <c r="M50" s="185"/>
      <c r="N50" s="185"/>
      <c r="O50" s="185"/>
      <c r="P50" s="185"/>
      <c r="Q50" s="185"/>
      <c r="R50" s="185"/>
      <c r="S50" s="186"/>
      <c r="T50" s="186"/>
      <c r="U50" s="186"/>
      <c r="V50" s="186"/>
      <c r="W50" s="186"/>
      <c r="X50" s="186"/>
      <c r="Y50" s="186"/>
      <c r="Z50" s="186"/>
      <c r="AA50" s="186"/>
      <c r="AB50" s="3">
        <f t="shared" si="0"/>
        <v>0</v>
      </c>
      <c r="AC50" s="3">
        <f t="shared" si="0"/>
        <v>0</v>
      </c>
      <c r="AD50" s="3">
        <f t="shared" si="0"/>
        <v>0</v>
      </c>
      <c r="AE50" s="3">
        <f t="shared" si="0"/>
        <v>0</v>
      </c>
      <c r="AF50" s="3">
        <f t="shared" si="0"/>
        <v>0</v>
      </c>
    </row>
    <row r="51" spans="1:32" ht="20.25" customHeight="1" x14ac:dyDescent="0.15">
      <c r="AB51" s="3">
        <f t="shared" si="0"/>
        <v>0</v>
      </c>
      <c r="AC51" s="3">
        <f t="shared" si="0"/>
        <v>0</v>
      </c>
      <c r="AD51" s="3">
        <f t="shared" si="0"/>
        <v>0</v>
      </c>
      <c r="AE51" s="3">
        <f t="shared" si="0"/>
        <v>0</v>
      </c>
      <c r="AF51" s="3">
        <f t="shared" si="0"/>
        <v>0</v>
      </c>
    </row>
    <row r="52" spans="1:32" ht="20.25" customHeight="1" x14ac:dyDescent="0.15">
      <c r="AB52" s="3">
        <f t="shared" ref="AB52:AF53" si="1">IF(AB24="",0,$S24)</f>
        <v>0</v>
      </c>
      <c r="AC52" s="3">
        <f t="shared" si="1"/>
        <v>0</v>
      </c>
      <c r="AD52" s="3">
        <f t="shared" si="1"/>
        <v>0</v>
      </c>
      <c r="AE52" s="3">
        <f t="shared" si="1"/>
        <v>0</v>
      </c>
      <c r="AF52" s="3">
        <f t="shared" si="1"/>
        <v>0</v>
      </c>
    </row>
    <row r="53" spans="1:32" ht="20.25" customHeight="1" x14ac:dyDescent="0.15">
      <c r="AB53" s="3">
        <f t="shared" si="1"/>
        <v>0</v>
      </c>
      <c r="AC53" s="3">
        <f t="shared" si="1"/>
        <v>0</v>
      </c>
      <c r="AD53" s="3">
        <f t="shared" si="1"/>
        <v>0</v>
      </c>
      <c r="AE53" s="3">
        <f t="shared" si="1"/>
        <v>0</v>
      </c>
      <c r="AF53" s="3">
        <f t="shared" si="1"/>
        <v>0</v>
      </c>
    </row>
    <row r="54" spans="1:32" ht="20.25" customHeight="1" x14ac:dyDescent="0.15"/>
  </sheetData>
  <mergeCells count="74">
    <mergeCell ref="A2:AF2"/>
    <mergeCell ref="A13:B14"/>
    <mergeCell ref="C13:L14"/>
    <mergeCell ref="M13:R14"/>
    <mergeCell ref="S13:AA14"/>
    <mergeCell ref="AB13:AF13"/>
    <mergeCell ref="A15:B15"/>
    <mergeCell ref="C15:L15"/>
    <mergeCell ref="M15:R15"/>
    <mergeCell ref="S15:AA15"/>
    <mergeCell ref="A16:B16"/>
    <mergeCell ref="C16:L16"/>
    <mergeCell ref="M16:R16"/>
    <mergeCell ref="S16:AA16"/>
    <mergeCell ref="A17:B17"/>
    <mergeCell ref="C17:L17"/>
    <mergeCell ref="M17:R17"/>
    <mergeCell ref="S17:AA17"/>
    <mergeCell ref="A18:B18"/>
    <mergeCell ref="C18:L18"/>
    <mergeCell ref="M18:R18"/>
    <mergeCell ref="S18:AA18"/>
    <mergeCell ref="A19:B19"/>
    <mergeCell ref="C19:L19"/>
    <mergeCell ref="M19:R19"/>
    <mergeCell ref="S19:AA19"/>
    <mergeCell ref="A20:B20"/>
    <mergeCell ref="C20:L20"/>
    <mergeCell ref="M20:R20"/>
    <mergeCell ref="S20:AA20"/>
    <mergeCell ref="A21:B21"/>
    <mergeCell ref="C21:L21"/>
    <mergeCell ref="M21:R21"/>
    <mergeCell ref="S21:AA21"/>
    <mergeCell ref="A22:B22"/>
    <mergeCell ref="C22:L22"/>
    <mergeCell ref="M22:R22"/>
    <mergeCell ref="S22:AA22"/>
    <mergeCell ref="A23:B23"/>
    <mergeCell ref="C23:L23"/>
    <mergeCell ref="M23:R23"/>
    <mergeCell ref="S23:AA23"/>
    <mergeCell ref="A24:B24"/>
    <mergeCell ref="C24:L24"/>
    <mergeCell ref="M24:R24"/>
    <mergeCell ref="S24:AA24"/>
    <mergeCell ref="A25:B25"/>
    <mergeCell ref="C25:L25"/>
    <mergeCell ref="M25:R25"/>
    <mergeCell ref="S25:AA25"/>
    <mergeCell ref="A26:B26"/>
    <mergeCell ref="C26:L26"/>
    <mergeCell ref="M26:R26"/>
    <mergeCell ref="S26:AA26"/>
    <mergeCell ref="K42:AA42"/>
    <mergeCell ref="M28:AA28"/>
    <mergeCell ref="A30:AF30"/>
    <mergeCell ref="A31:AF31"/>
    <mergeCell ref="A32:AF32"/>
    <mergeCell ref="A33:AF33"/>
    <mergeCell ref="A34:AF34"/>
    <mergeCell ref="A35:AF35"/>
    <mergeCell ref="A36:AF36"/>
    <mergeCell ref="A37:AF37"/>
    <mergeCell ref="A38:AF38"/>
    <mergeCell ref="A50:L50"/>
    <mergeCell ref="M50:R50"/>
    <mergeCell ref="S50:AA50"/>
    <mergeCell ref="A48:L48"/>
    <mergeCell ref="M48:R48"/>
    <mergeCell ref="S48:AA48"/>
    <mergeCell ref="A49:L49"/>
    <mergeCell ref="M49:R49"/>
    <mergeCell ref="S49:AA49"/>
  </mergeCells>
  <phoneticPr fontId="2"/>
  <printOptions horizontalCentered="1"/>
  <pageMargins left="0.78740157480314965" right="0.78740157480314965" top="0.59055118110236227" bottom="0.39370078740157483"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7E68-2944-46F0-85B2-A0EAA65C0576}">
  <sheetPr>
    <tabColor rgb="FF00B0F0"/>
  </sheetPr>
  <dimension ref="A1:Z33"/>
  <sheetViews>
    <sheetView tabSelected="1" view="pageBreakPreview" zoomScaleNormal="100" zoomScaleSheetLayoutView="100" workbookViewId="0">
      <selection activeCell="P21" sqref="P21:Z21"/>
    </sheetView>
  </sheetViews>
  <sheetFormatPr defaultColWidth="3.25" defaultRowHeight="13.5" x14ac:dyDescent="0.15"/>
  <cols>
    <col min="1" max="3" width="3.125" style="430" customWidth="1"/>
    <col min="4" max="8" width="3.75" style="430" customWidth="1"/>
    <col min="9" max="9" width="4.875" style="430" customWidth="1"/>
    <col min="10" max="12" width="3.75" style="430" customWidth="1"/>
    <col min="13" max="15" width="3.875" style="430" customWidth="1"/>
    <col min="16" max="256" width="3.25" style="430"/>
    <col min="257" max="259" width="3.125" style="430" customWidth="1"/>
    <col min="260" max="263" width="3.75" style="430" customWidth="1"/>
    <col min="264" max="264" width="4.875" style="430" customWidth="1"/>
    <col min="265" max="267" width="3.75" style="430" customWidth="1"/>
    <col min="268" max="270" width="3.875" style="430" customWidth="1"/>
    <col min="271" max="512" width="3.25" style="430"/>
    <col min="513" max="515" width="3.125" style="430" customWidth="1"/>
    <col min="516" max="519" width="3.75" style="430" customWidth="1"/>
    <col min="520" max="520" width="4.875" style="430" customWidth="1"/>
    <col min="521" max="523" width="3.75" style="430" customWidth="1"/>
    <col min="524" max="526" width="3.875" style="430" customWidth="1"/>
    <col min="527" max="768" width="3.25" style="430"/>
    <col min="769" max="771" width="3.125" style="430" customWidth="1"/>
    <col min="772" max="775" width="3.75" style="430" customWidth="1"/>
    <col min="776" max="776" width="4.875" style="430" customWidth="1"/>
    <col min="777" max="779" width="3.75" style="430" customWidth="1"/>
    <col min="780" max="782" width="3.875" style="430" customWidth="1"/>
    <col min="783" max="1024" width="3.25" style="430"/>
    <col min="1025" max="1027" width="3.125" style="430" customWidth="1"/>
    <col min="1028" max="1031" width="3.75" style="430" customWidth="1"/>
    <col min="1032" max="1032" width="4.875" style="430" customWidth="1"/>
    <col min="1033" max="1035" width="3.75" style="430" customWidth="1"/>
    <col min="1036" max="1038" width="3.875" style="430" customWidth="1"/>
    <col min="1039" max="1280" width="3.25" style="430"/>
    <col min="1281" max="1283" width="3.125" style="430" customWidth="1"/>
    <col min="1284" max="1287" width="3.75" style="430" customWidth="1"/>
    <col min="1288" max="1288" width="4.875" style="430" customWidth="1"/>
    <col min="1289" max="1291" width="3.75" style="430" customWidth="1"/>
    <col min="1292" max="1294" width="3.875" style="430" customWidth="1"/>
    <col min="1295" max="1536" width="3.25" style="430"/>
    <col min="1537" max="1539" width="3.125" style="430" customWidth="1"/>
    <col min="1540" max="1543" width="3.75" style="430" customWidth="1"/>
    <col min="1544" max="1544" width="4.875" style="430" customWidth="1"/>
    <col min="1545" max="1547" width="3.75" style="430" customWidth="1"/>
    <col min="1548" max="1550" width="3.875" style="430" customWidth="1"/>
    <col min="1551" max="1792" width="3.25" style="430"/>
    <col min="1793" max="1795" width="3.125" style="430" customWidth="1"/>
    <col min="1796" max="1799" width="3.75" style="430" customWidth="1"/>
    <col min="1800" max="1800" width="4.875" style="430" customWidth="1"/>
    <col min="1801" max="1803" width="3.75" style="430" customWidth="1"/>
    <col min="1804" max="1806" width="3.875" style="430" customWidth="1"/>
    <col min="1807" max="2048" width="3.25" style="430"/>
    <col min="2049" max="2051" width="3.125" style="430" customWidth="1"/>
    <col min="2052" max="2055" width="3.75" style="430" customWidth="1"/>
    <col min="2056" max="2056" width="4.875" style="430" customWidth="1"/>
    <col min="2057" max="2059" width="3.75" style="430" customWidth="1"/>
    <col min="2060" max="2062" width="3.875" style="430" customWidth="1"/>
    <col min="2063" max="2304" width="3.25" style="430"/>
    <col min="2305" max="2307" width="3.125" style="430" customWidth="1"/>
    <col min="2308" max="2311" width="3.75" style="430" customWidth="1"/>
    <col min="2312" max="2312" width="4.875" style="430" customWidth="1"/>
    <col min="2313" max="2315" width="3.75" style="430" customWidth="1"/>
    <col min="2316" max="2318" width="3.875" style="430" customWidth="1"/>
    <col min="2319" max="2560" width="3.25" style="430"/>
    <col min="2561" max="2563" width="3.125" style="430" customWidth="1"/>
    <col min="2564" max="2567" width="3.75" style="430" customWidth="1"/>
    <col min="2568" max="2568" width="4.875" style="430" customWidth="1"/>
    <col min="2569" max="2571" width="3.75" style="430" customWidth="1"/>
    <col min="2572" max="2574" width="3.875" style="430" customWidth="1"/>
    <col min="2575" max="2816" width="3.25" style="430"/>
    <col min="2817" max="2819" width="3.125" style="430" customWidth="1"/>
    <col min="2820" max="2823" width="3.75" style="430" customWidth="1"/>
    <col min="2824" max="2824" width="4.875" style="430" customWidth="1"/>
    <col min="2825" max="2827" width="3.75" style="430" customWidth="1"/>
    <col min="2828" max="2830" width="3.875" style="430" customWidth="1"/>
    <col min="2831" max="3072" width="3.25" style="430"/>
    <col min="3073" max="3075" width="3.125" style="430" customWidth="1"/>
    <col min="3076" max="3079" width="3.75" style="430" customWidth="1"/>
    <col min="3080" max="3080" width="4.875" style="430" customWidth="1"/>
    <col min="3081" max="3083" width="3.75" style="430" customWidth="1"/>
    <col min="3084" max="3086" width="3.875" style="430" customWidth="1"/>
    <col min="3087" max="3328" width="3.25" style="430"/>
    <col min="3329" max="3331" width="3.125" style="430" customWidth="1"/>
    <col min="3332" max="3335" width="3.75" style="430" customWidth="1"/>
    <col min="3336" max="3336" width="4.875" style="430" customWidth="1"/>
    <col min="3337" max="3339" width="3.75" style="430" customWidth="1"/>
    <col min="3340" max="3342" width="3.875" style="430" customWidth="1"/>
    <col min="3343" max="3584" width="3.25" style="430"/>
    <col min="3585" max="3587" width="3.125" style="430" customWidth="1"/>
    <col min="3588" max="3591" width="3.75" style="430" customWidth="1"/>
    <col min="3592" max="3592" width="4.875" style="430" customWidth="1"/>
    <col min="3593" max="3595" width="3.75" style="430" customWidth="1"/>
    <col min="3596" max="3598" width="3.875" style="430" customWidth="1"/>
    <col min="3599" max="3840" width="3.25" style="430"/>
    <col min="3841" max="3843" width="3.125" style="430" customWidth="1"/>
    <col min="3844" max="3847" width="3.75" style="430" customWidth="1"/>
    <col min="3848" max="3848" width="4.875" style="430" customWidth="1"/>
    <col min="3849" max="3851" width="3.75" style="430" customWidth="1"/>
    <col min="3852" max="3854" width="3.875" style="430" customWidth="1"/>
    <col min="3855" max="4096" width="3.25" style="430"/>
    <col min="4097" max="4099" width="3.125" style="430" customWidth="1"/>
    <col min="4100" max="4103" width="3.75" style="430" customWidth="1"/>
    <col min="4104" max="4104" width="4.875" style="430" customWidth="1"/>
    <col min="4105" max="4107" width="3.75" style="430" customWidth="1"/>
    <col min="4108" max="4110" width="3.875" style="430" customWidth="1"/>
    <col min="4111" max="4352" width="3.25" style="430"/>
    <col min="4353" max="4355" width="3.125" style="430" customWidth="1"/>
    <col min="4356" max="4359" width="3.75" style="430" customWidth="1"/>
    <col min="4360" max="4360" width="4.875" style="430" customWidth="1"/>
    <col min="4361" max="4363" width="3.75" style="430" customWidth="1"/>
    <col min="4364" max="4366" width="3.875" style="430" customWidth="1"/>
    <col min="4367" max="4608" width="3.25" style="430"/>
    <col min="4609" max="4611" width="3.125" style="430" customWidth="1"/>
    <col min="4612" max="4615" width="3.75" style="430" customWidth="1"/>
    <col min="4616" max="4616" width="4.875" style="430" customWidth="1"/>
    <col min="4617" max="4619" width="3.75" style="430" customWidth="1"/>
    <col min="4620" max="4622" width="3.875" style="430" customWidth="1"/>
    <col min="4623" max="4864" width="3.25" style="430"/>
    <col min="4865" max="4867" width="3.125" style="430" customWidth="1"/>
    <col min="4868" max="4871" width="3.75" style="430" customWidth="1"/>
    <col min="4872" max="4872" width="4.875" style="430" customWidth="1"/>
    <col min="4873" max="4875" width="3.75" style="430" customWidth="1"/>
    <col min="4876" max="4878" width="3.875" style="430" customWidth="1"/>
    <col min="4879" max="5120" width="3.25" style="430"/>
    <col min="5121" max="5123" width="3.125" style="430" customWidth="1"/>
    <col min="5124" max="5127" width="3.75" style="430" customWidth="1"/>
    <col min="5128" max="5128" width="4.875" style="430" customWidth="1"/>
    <col min="5129" max="5131" width="3.75" style="430" customWidth="1"/>
    <col min="5132" max="5134" width="3.875" style="430" customWidth="1"/>
    <col min="5135" max="5376" width="3.25" style="430"/>
    <col min="5377" max="5379" width="3.125" style="430" customWidth="1"/>
    <col min="5380" max="5383" width="3.75" style="430" customWidth="1"/>
    <col min="5384" max="5384" width="4.875" style="430" customWidth="1"/>
    <col min="5385" max="5387" width="3.75" style="430" customWidth="1"/>
    <col min="5388" max="5390" width="3.875" style="430" customWidth="1"/>
    <col min="5391" max="5632" width="3.25" style="430"/>
    <col min="5633" max="5635" width="3.125" style="430" customWidth="1"/>
    <col min="5636" max="5639" width="3.75" style="430" customWidth="1"/>
    <col min="5640" max="5640" width="4.875" style="430" customWidth="1"/>
    <col min="5641" max="5643" width="3.75" style="430" customWidth="1"/>
    <col min="5644" max="5646" width="3.875" style="430" customWidth="1"/>
    <col min="5647" max="5888" width="3.25" style="430"/>
    <col min="5889" max="5891" width="3.125" style="430" customWidth="1"/>
    <col min="5892" max="5895" width="3.75" style="430" customWidth="1"/>
    <col min="5896" max="5896" width="4.875" style="430" customWidth="1"/>
    <col min="5897" max="5899" width="3.75" style="430" customWidth="1"/>
    <col min="5900" max="5902" width="3.875" style="430" customWidth="1"/>
    <col min="5903" max="6144" width="3.25" style="430"/>
    <col min="6145" max="6147" width="3.125" style="430" customWidth="1"/>
    <col min="6148" max="6151" width="3.75" style="430" customWidth="1"/>
    <col min="6152" max="6152" width="4.875" style="430" customWidth="1"/>
    <col min="6153" max="6155" width="3.75" style="430" customWidth="1"/>
    <col min="6156" max="6158" width="3.875" style="430" customWidth="1"/>
    <col min="6159" max="6400" width="3.25" style="430"/>
    <col min="6401" max="6403" width="3.125" style="430" customWidth="1"/>
    <col min="6404" max="6407" width="3.75" style="430" customWidth="1"/>
    <col min="6408" max="6408" width="4.875" style="430" customWidth="1"/>
    <col min="6409" max="6411" width="3.75" style="430" customWidth="1"/>
    <col min="6412" max="6414" width="3.875" style="430" customWidth="1"/>
    <col min="6415" max="6656" width="3.25" style="430"/>
    <col min="6657" max="6659" width="3.125" style="430" customWidth="1"/>
    <col min="6660" max="6663" width="3.75" style="430" customWidth="1"/>
    <col min="6664" max="6664" width="4.875" style="430" customWidth="1"/>
    <col min="6665" max="6667" width="3.75" style="430" customWidth="1"/>
    <col min="6668" max="6670" width="3.875" style="430" customWidth="1"/>
    <col min="6671" max="6912" width="3.25" style="430"/>
    <col min="6913" max="6915" width="3.125" style="430" customWidth="1"/>
    <col min="6916" max="6919" width="3.75" style="430" customWidth="1"/>
    <col min="6920" max="6920" width="4.875" style="430" customWidth="1"/>
    <col min="6921" max="6923" width="3.75" style="430" customWidth="1"/>
    <col min="6924" max="6926" width="3.875" style="430" customWidth="1"/>
    <col min="6927" max="7168" width="3.25" style="430"/>
    <col min="7169" max="7171" width="3.125" style="430" customWidth="1"/>
    <col min="7172" max="7175" width="3.75" style="430" customWidth="1"/>
    <col min="7176" max="7176" width="4.875" style="430" customWidth="1"/>
    <col min="7177" max="7179" width="3.75" style="430" customWidth="1"/>
    <col min="7180" max="7182" width="3.875" style="430" customWidth="1"/>
    <col min="7183" max="7424" width="3.25" style="430"/>
    <col min="7425" max="7427" width="3.125" style="430" customWidth="1"/>
    <col min="7428" max="7431" width="3.75" style="430" customWidth="1"/>
    <col min="7432" max="7432" width="4.875" style="430" customWidth="1"/>
    <col min="7433" max="7435" width="3.75" style="430" customWidth="1"/>
    <col min="7436" max="7438" width="3.875" style="430" customWidth="1"/>
    <col min="7439" max="7680" width="3.25" style="430"/>
    <col min="7681" max="7683" width="3.125" style="430" customWidth="1"/>
    <col min="7684" max="7687" width="3.75" style="430" customWidth="1"/>
    <col min="7688" max="7688" width="4.875" style="430" customWidth="1"/>
    <col min="7689" max="7691" width="3.75" style="430" customWidth="1"/>
    <col min="7692" max="7694" width="3.875" style="430" customWidth="1"/>
    <col min="7695" max="7936" width="3.25" style="430"/>
    <col min="7937" max="7939" width="3.125" style="430" customWidth="1"/>
    <col min="7940" max="7943" width="3.75" style="430" customWidth="1"/>
    <col min="7944" max="7944" width="4.875" style="430" customWidth="1"/>
    <col min="7945" max="7947" width="3.75" style="430" customWidth="1"/>
    <col min="7948" max="7950" width="3.875" style="430" customWidth="1"/>
    <col min="7951" max="8192" width="3.25" style="430"/>
    <col min="8193" max="8195" width="3.125" style="430" customWidth="1"/>
    <col min="8196" max="8199" width="3.75" style="430" customWidth="1"/>
    <col min="8200" max="8200" width="4.875" style="430" customWidth="1"/>
    <col min="8201" max="8203" width="3.75" style="430" customWidth="1"/>
    <col min="8204" max="8206" width="3.875" style="430" customWidth="1"/>
    <col min="8207" max="8448" width="3.25" style="430"/>
    <col min="8449" max="8451" width="3.125" style="430" customWidth="1"/>
    <col min="8452" max="8455" width="3.75" style="430" customWidth="1"/>
    <col min="8456" max="8456" width="4.875" style="430" customWidth="1"/>
    <col min="8457" max="8459" width="3.75" style="430" customWidth="1"/>
    <col min="8460" max="8462" width="3.875" style="430" customWidth="1"/>
    <col min="8463" max="8704" width="3.25" style="430"/>
    <col min="8705" max="8707" width="3.125" style="430" customWidth="1"/>
    <col min="8708" max="8711" width="3.75" style="430" customWidth="1"/>
    <col min="8712" max="8712" width="4.875" style="430" customWidth="1"/>
    <col min="8713" max="8715" width="3.75" style="430" customWidth="1"/>
    <col min="8716" max="8718" width="3.875" style="430" customWidth="1"/>
    <col min="8719" max="8960" width="3.25" style="430"/>
    <col min="8961" max="8963" width="3.125" style="430" customWidth="1"/>
    <col min="8964" max="8967" width="3.75" style="430" customWidth="1"/>
    <col min="8968" max="8968" width="4.875" style="430" customWidth="1"/>
    <col min="8969" max="8971" width="3.75" style="430" customWidth="1"/>
    <col min="8972" max="8974" width="3.875" style="430" customWidth="1"/>
    <col min="8975" max="9216" width="3.25" style="430"/>
    <col min="9217" max="9219" width="3.125" style="430" customWidth="1"/>
    <col min="9220" max="9223" width="3.75" style="430" customWidth="1"/>
    <col min="9224" max="9224" width="4.875" style="430" customWidth="1"/>
    <col min="9225" max="9227" width="3.75" style="430" customWidth="1"/>
    <col min="9228" max="9230" width="3.875" style="430" customWidth="1"/>
    <col min="9231" max="9472" width="3.25" style="430"/>
    <col min="9473" max="9475" width="3.125" style="430" customWidth="1"/>
    <col min="9476" max="9479" width="3.75" style="430" customWidth="1"/>
    <col min="9480" max="9480" width="4.875" style="430" customWidth="1"/>
    <col min="9481" max="9483" width="3.75" style="430" customWidth="1"/>
    <col min="9484" max="9486" width="3.875" style="430" customWidth="1"/>
    <col min="9487" max="9728" width="3.25" style="430"/>
    <col min="9729" max="9731" width="3.125" style="430" customWidth="1"/>
    <col min="9732" max="9735" width="3.75" style="430" customWidth="1"/>
    <col min="9736" max="9736" width="4.875" style="430" customWidth="1"/>
    <col min="9737" max="9739" width="3.75" style="430" customWidth="1"/>
    <col min="9740" max="9742" width="3.875" style="430" customWidth="1"/>
    <col min="9743" max="9984" width="3.25" style="430"/>
    <col min="9985" max="9987" width="3.125" style="430" customWidth="1"/>
    <col min="9988" max="9991" width="3.75" style="430" customWidth="1"/>
    <col min="9992" max="9992" width="4.875" style="430" customWidth="1"/>
    <col min="9993" max="9995" width="3.75" style="430" customWidth="1"/>
    <col min="9996" max="9998" width="3.875" style="430" customWidth="1"/>
    <col min="9999" max="10240" width="3.25" style="430"/>
    <col min="10241" max="10243" width="3.125" style="430" customWidth="1"/>
    <col min="10244" max="10247" width="3.75" style="430" customWidth="1"/>
    <col min="10248" max="10248" width="4.875" style="430" customWidth="1"/>
    <col min="10249" max="10251" width="3.75" style="430" customWidth="1"/>
    <col min="10252" max="10254" width="3.875" style="430" customWidth="1"/>
    <col min="10255" max="10496" width="3.25" style="430"/>
    <col min="10497" max="10499" width="3.125" style="430" customWidth="1"/>
    <col min="10500" max="10503" width="3.75" style="430" customWidth="1"/>
    <col min="10504" max="10504" width="4.875" style="430" customWidth="1"/>
    <col min="10505" max="10507" width="3.75" style="430" customWidth="1"/>
    <col min="10508" max="10510" width="3.875" style="430" customWidth="1"/>
    <col min="10511" max="10752" width="3.25" style="430"/>
    <col min="10753" max="10755" width="3.125" style="430" customWidth="1"/>
    <col min="10756" max="10759" width="3.75" style="430" customWidth="1"/>
    <col min="10760" max="10760" width="4.875" style="430" customWidth="1"/>
    <col min="10761" max="10763" width="3.75" style="430" customWidth="1"/>
    <col min="10764" max="10766" width="3.875" style="430" customWidth="1"/>
    <col min="10767" max="11008" width="3.25" style="430"/>
    <col min="11009" max="11011" width="3.125" style="430" customWidth="1"/>
    <col min="11012" max="11015" width="3.75" style="430" customWidth="1"/>
    <col min="11016" max="11016" width="4.875" style="430" customWidth="1"/>
    <col min="11017" max="11019" width="3.75" style="430" customWidth="1"/>
    <col min="11020" max="11022" width="3.875" style="430" customWidth="1"/>
    <col min="11023" max="11264" width="3.25" style="430"/>
    <col min="11265" max="11267" width="3.125" style="430" customWidth="1"/>
    <col min="11268" max="11271" width="3.75" style="430" customWidth="1"/>
    <col min="11272" max="11272" width="4.875" style="430" customWidth="1"/>
    <col min="11273" max="11275" width="3.75" style="430" customWidth="1"/>
    <col min="11276" max="11278" width="3.875" style="430" customWidth="1"/>
    <col min="11279" max="11520" width="3.25" style="430"/>
    <col min="11521" max="11523" width="3.125" style="430" customWidth="1"/>
    <col min="11524" max="11527" width="3.75" style="430" customWidth="1"/>
    <col min="11528" max="11528" width="4.875" style="430" customWidth="1"/>
    <col min="11529" max="11531" width="3.75" style="430" customWidth="1"/>
    <col min="11532" max="11534" width="3.875" style="430" customWidth="1"/>
    <col min="11535" max="11776" width="3.25" style="430"/>
    <col min="11777" max="11779" width="3.125" style="430" customWidth="1"/>
    <col min="11780" max="11783" width="3.75" style="430" customWidth="1"/>
    <col min="11784" max="11784" width="4.875" style="430" customWidth="1"/>
    <col min="11785" max="11787" width="3.75" style="430" customWidth="1"/>
    <col min="11788" max="11790" width="3.875" style="430" customWidth="1"/>
    <col min="11791" max="12032" width="3.25" style="430"/>
    <col min="12033" max="12035" width="3.125" style="430" customWidth="1"/>
    <col min="12036" max="12039" width="3.75" style="430" customWidth="1"/>
    <col min="12040" max="12040" width="4.875" style="430" customWidth="1"/>
    <col min="12041" max="12043" width="3.75" style="430" customWidth="1"/>
    <col min="12044" max="12046" width="3.875" style="430" customWidth="1"/>
    <col min="12047" max="12288" width="3.25" style="430"/>
    <col min="12289" max="12291" width="3.125" style="430" customWidth="1"/>
    <col min="12292" max="12295" width="3.75" style="430" customWidth="1"/>
    <col min="12296" max="12296" width="4.875" style="430" customWidth="1"/>
    <col min="12297" max="12299" width="3.75" style="430" customWidth="1"/>
    <col min="12300" max="12302" width="3.875" style="430" customWidth="1"/>
    <col min="12303" max="12544" width="3.25" style="430"/>
    <col min="12545" max="12547" width="3.125" style="430" customWidth="1"/>
    <col min="12548" max="12551" width="3.75" style="430" customWidth="1"/>
    <col min="12552" max="12552" width="4.875" style="430" customWidth="1"/>
    <col min="12553" max="12555" width="3.75" style="430" customWidth="1"/>
    <col min="12556" max="12558" width="3.875" style="430" customWidth="1"/>
    <col min="12559" max="12800" width="3.25" style="430"/>
    <col min="12801" max="12803" width="3.125" style="430" customWidth="1"/>
    <col min="12804" max="12807" width="3.75" style="430" customWidth="1"/>
    <col min="12808" max="12808" width="4.875" style="430" customWidth="1"/>
    <col min="12809" max="12811" width="3.75" style="430" customWidth="1"/>
    <col min="12812" max="12814" width="3.875" style="430" customWidth="1"/>
    <col min="12815" max="13056" width="3.25" style="430"/>
    <col min="13057" max="13059" width="3.125" style="430" customWidth="1"/>
    <col min="13060" max="13063" width="3.75" style="430" customWidth="1"/>
    <col min="13064" max="13064" width="4.875" style="430" customWidth="1"/>
    <col min="13065" max="13067" width="3.75" style="430" customWidth="1"/>
    <col min="13068" max="13070" width="3.875" style="430" customWidth="1"/>
    <col min="13071" max="13312" width="3.25" style="430"/>
    <col min="13313" max="13315" width="3.125" style="430" customWidth="1"/>
    <col min="13316" max="13319" width="3.75" style="430" customWidth="1"/>
    <col min="13320" max="13320" width="4.875" style="430" customWidth="1"/>
    <col min="13321" max="13323" width="3.75" style="430" customWidth="1"/>
    <col min="13324" max="13326" width="3.875" style="430" customWidth="1"/>
    <col min="13327" max="13568" width="3.25" style="430"/>
    <col min="13569" max="13571" width="3.125" style="430" customWidth="1"/>
    <col min="13572" max="13575" width="3.75" style="430" customWidth="1"/>
    <col min="13576" max="13576" width="4.875" style="430" customWidth="1"/>
    <col min="13577" max="13579" width="3.75" style="430" customWidth="1"/>
    <col min="13580" max="13582" width="3.875" style="430" customWidth="1"/>
    <col min="13583" max="13824" width="3.25" style="430"/>
    <col min="13825" max="13827" width="3.125" style="430" customWidth="1"/>
    <col min="13828" max="13831" width="3.75" style="430" customWidth="1"/>
    <col min="13832" max="13832" width="4.875" style="430" customWidth="1"/>
    <col min="13833" max="13835" width="3.75" style="430" customWidth="1"/>
    <col min="13836" max="13838" width="3.875" style="430" customWidth="1"/>
    <col min="13839" max="14080" width="3.25" style="430"/>
    <col min="14081" max="14083" width="3.125" style="430" customWidth="1"/>
    <col min="14084" max="14087" width="3.75" style="430" customWidth="1"/>
    <col min="14088" max="14088" width="4.875" style="430" customWidth="1"/>
    <col min="14089" max="14091" width="3.75" style="430" customWidth="1"/>
    <col min="14092" max="14094" width="3.875" style="430" customWidth="1"/>
    <col min="14095" max="14336" width="3.25" style="430"/>
    <col min="14337" max="14339" width="3.125" style="430" customWidth="1"/>
    <col min="14340" max="14343" width="3.75" style="430" customWidth="1"/>
    <col min="14344" max="14344" width="4.875" style="430" customWidth="1"/>
    <col min="14345" max="14347" width="3.75" style="430" customWidth="1"/>
    <col min="14348" max="14350" width="3.875" style="430" customWidth="1"/>
    <col min="14351" max="14592" width="3.25" style="430"/>
    <col min="14593" max="14595" width="3.125" style="430" customWidth="1"/>
    <col min="14596" max="14599" width="3.75" style="430" customWidth="1"/>
    <col min="14600" max="14600" width="4.875" style="430" customWidth="1"/>
    <col min="14601" max="14603" width="3.75" style="430" customWidth="1"/>
    <col min="14604" max="14606" width="3.875" style="430" customWidth="1"/>
    <col min="14607" max="14848" width="3.25" style="430"/>
    <col min="14849" max="14851" width="3.125" style="430" customWidth="1"/>
    <col min="14852" max="14855" width="3.75" style="430" customWidth="1"/>
    <col min="14856" max="14856" width="4.875" style="430" customWidth="1"/>
    <col min="14857" max="14859" width="3.75" style="430" customWidth="1"/>
    <col min="14860" max="14862" width="3.875" style="430" customWidth="1"/>
    <col min="14863" max="15104" width="3.25" style="430"/>
    <col min="15105" max="15107" width="3.125" style="430" customWidth="1"/>
    <col min="15108" max="15111" width="3.75" style="430" customWidth="1"/>
    <col min="15112" max="15112" width="4.875" style="430" customWidth="1"/>
    <col min="15113" max="15115" width="3.75" style="430" customWidth="1"/>
    <col min="15116" max="15118" width="3.875" style="430" customWidth="1"/>
    <col min="15119" max="15360" width="3.25" style="430"/>
    <col min="15361" max="15363" width="3.125" style="430" customWidth="1"/>
    <col min="15364" max="15367" width="3.75" style="430" customWidth="1"/>
    <col min="15368" max="15368" width="4.875" style="430" customWidth="1"/>
    <col min="15369" max="15371" width="3.75" style="430" customWidth="1"/>
    <col min="15372" max="15374" width="3.875" style="430" customWidth="1"/>
    <col min="15375" max="15616" width="3.25" style="430"/>
    <col min="15617" max="15619" width="3.125" style="430" customWidth="1"/>
    <col min="15620" max="15623" width="3.75" style="430" customWidth="1"/>
    <col min="15624" max="15624" width="4.875" style="430" customWidth="1"/>
    <col min="15625" max="15627" width="3.75" style="430" customWidth="1"/>
    <col min="15628" max="15630" width="3.875" style="430" customWidth="1"/>
    <col min="15631" max="15872" width="3.25" style="430"/>
    <col min="15873" max="15875" width="3.125" style="430" customWidth="1"/>
    <col min="15876" max="15879" width="3.75" style="430" customWidth="1"/>
    <col min="15880" max="15880" width="4.875" style="430" customWidth="1"/>
    <col min="15881" max="15883" width="3.75" style="430" customWidth="1"/>
    <col min="15884" max="15886" width="3.875" style="430" customWidth="1"/>
    <col min="15887" max="16128" width="3.25" style="430"/>
    <col min="16129" max="16131" width="3.125" style="430" customWidth="1"/>
    <col min="16132" max="16135" width="3.75" style="430" customWidth="1"/>
    <col min="16136" max="16136" width="4.875" style="430" customWidth="1"/>
    <col min="16137" max="16139" width="3.75" style="430" customWidth="1"/>
    <col min="16140" max="16142" width="3.875" style="430" customWidth="1"/>
    <col min="16143" max="16384" width="3.25" style="430"/>
  </cols>
  <sheetData>
    <row r="1" spans="1:26" x14ac:dyDescent="0.15">
      <c r="Z1" s="435" t="s">
        <v>101</v>
      </c>
    </row>
    <row r="2" spans="1:26" ht="21.75" customHeight="1" x14ac:dyDescent="0.15">
      <c r="A2" s="431" t="s">
        <v>58</v>
      </c>
      <c r="B2" s="431"/>
      <c r="C2" s="431"/>
      <c r="D2" s="431"/>
      <c r="E2" s="431"/>
      <c r="F2" s="136" t="s">
        <v>59</v>
      </c>
      <c r="G2" s="136"/>
      <c r="H2" s="442"/>
      <c r="I2" s="441" t="s">
        <v>47</v>
      </c>
      <c r="J2" s="431"/>
      <c r="K2" s="431"/>
      <c r="L2" s="431"/>
      <c r="M2" s="431"/>
      <c r="N2" s="431"/>
      <c r="O2" s="431"/>
      <c r="P2" s="431"/>
      <c r="Q2" s="431"/>
      <c r="R2" s="431"/>
      <c r="S2" s="431"/>
      <c r="T2" s="431"/>
      <c r="U2" s="431"/>
      <c r="V2" s="431"/>
      <c r="W2" s="431"/>
      <c r="X2" s="431"/>
      <c r="Y2" s="431"/>
      <c r="Z2" s="431"/>
    </row>
    <row r="3" spans="1:26" ht="21.75" customHeight="1" x14ac:dyDescent="0.15">
      <c r="A3" s="431"/>
      <c r="B3" s="431"/>
      <c r="C3" s="431"/>
      <c r="D3" s="431"/>
      <c r="E3" s="431"/>
      <c r="F3" s="431"/>
      <c r="G3" s="431"/>
      <c r="H3" s="431"/>
      <c r="I3" s="431"/>
      <c r="J3" s="431"/>
      <c r="K3" s="431"/>
      <c r="L3" s="431"/>
      <c r="M3" s="431"/>
      <c r="N3" s="431"/>
      <c r="O3" s="431"/>
      <c r="P3" s="431"/>
      <c r="Q3" s="431"/>
      <c r="R3" s="431"/>
      <c r="S3" s="431"/>
      <c r="T3" s="431"/>
      <c r="U3" s="431"/>
      <c r="V3" s="431"/>
      <c r="W3" s="431"/>
      <c r="X3" s="431"/>
      <c r="Y3" s="431"/>
      <c r="Z3" s="431"/>
    </row>
    <row r="4" spans="1:26" ht="18.75" x14ac:dyDescent="0.15">
      <c r="A4" s="101" t="s">
        <v>88</v>
      </c>
      <c r="B4" s="101"/>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ht="8.25" customHeight="1" x14ac:dyDescent="0.15"/>
    <row r="6" spans="1:26" s="434" customFormat="1" ht="12" x14ac:dyDescent="0.15">
      <c r="A6" s="433" t="s">
        <v>89</v>
      </c>
    </row>
    <row r="7" spans="1:26" s="434" customFormat="1" ht="12" x14ac:dyDescent="0.15">
      <c r="A7" s="433"/>
    </row>
    <row r="8" spans="1:26" s="434" customFormat="1" ht="12" x14ac:dyDescent="0.15">
      <c r="A8" s="436" t="s">
        <v>74</v>
      </c>
    </row>
    <row r="9" spans="1:26" s="445" customFormat="1" ht="10.5" x14ac:dyDescent="0.15">
      <c r="A9" s="240" t="s">
        <v>0</v>
      </c>
      <c r="B9" s="241"/>
      <c r="C9" s="242"/>
      <c r="D9" s="240" t="s">
        <v>1</v>
      </c>
      <c r="E9" s="241"/>
      <c r="F9" s="241"/>
      <c r="G9" s="241"/>
      <c r="H9" s="241"/>
      <c r="I9" s="241"/>
      <c r="J9" s="240" t="s">
        <v>2</v>
      </c>
      <c r="K9" s="241"/>
      <c r="L9" s="241"/>
      <c r="M9" s="243" t="s">
        <v>15</v>
      </c>
      <c r="N9" s="244"/>
      <c r="O9" s="444">
        <v>0.1</v>
      </c>
      <c r="P9" s="241" t="s">
        <v>3</v>
      </c>
      <c r="Q9" s="241"/>
      <c r="R9" s="241"/>
      <c r="S9" s="241"/>
      <c r="T9" s="241"/>
      <c r="U9" s="241"/>
      <c r="V9" s="241"/>
      <c r="W9" s="241"/>
      <c r="X9" s="241"/>
      <c r="Y9" s="241"/>
      <c r="Z9" s="242"/>
    </row>
    <row r="10" spans="1:26" s="434" customFormat="1" ht="12" x14ac:dyDescent="0.15">
      <c r="A10" s="250" t="s">
        <v>4</v>
      </c>
      <c r="B10" s="251"/>
      <c r="C10" s="252"/>
      <c r="D10" s="111" t="s">
        <v>90</v>
      </c>
      <c r="E10" s="111"/>
      <c r="F10" s="111"/>
      <c r="G10" s="111"/>
      <c r="H10" s="111"/>
      <c r="I10" s="111"/>
      <c r="J10" s="102">
        <v>150000</v>
      </c>
      <c r="K10" s="103"/>
      <c r="L10" s="103"/>
      <c r="M10" s="95">
        <f t="shared" ref="M10:M15" si="0">ROUND(J10*$O$9,0)</f>
        <v>15000</v>
      </c>
      <c r="N10" s="96"/>
      <c r="O10" s="97"/>
      <c r="P10" s="451" t="s">
        <v>11</v>
      </c>
      <c r="Q10" s="451"/>
      <c r="R10" s="449"/>
      <c r="S10" s="449"/>
      <c r="T10" s="449"/>
      <c r="U10" s="449"/>
      <c r="V10" s="449"/>
      <c r="W10" s="449"/>
      <c r="X10" s="449"/>
      <c r="Y10" s="449"/>
      <c r="Z10" s="450"/>
    </row>
    <row r="11" spans="1:26" s="434" customFormat="1" ht="12" x14ac:dyDescent="0.15">
      <c r="A11" s="253"/>
      <c r="B11" s="136"/>
      <c r="C11" s="254"/>
      <c r="D11" s="124" t="s">
        <v>91</v>
      </c>
      <c r="E11" s="125"/>
      <c r="F11" s="125"/>
      <c r="G11" s="125"/>
      <c r="H11" s="125"/>
      <c r="I11" s="125"/>
      <c r="J11" s="102">
        <f>P11*T11</f>
        <v>0</v>
      </c>
      <c r="K11" s="103"/>
      <c r="L11" s="103"/>
      <c r="M11" s="95">
        <f t="shared" si="0"/>
        <v>0</v>
      </c>
      <c r="N11" s="96"/>
      <c r="O11" s="97"/>
      <c r="P11" s="437"/>
      <c r="Q11" s="449" t="s">
        <v>25</v>
      </c>
      <c r="R11" s="449"/>
      <c r="S11" s="449" t="s">
        <v>26</v>
      </c>
      <c r="T11" s="109">
        <v>6000</v>
      </c>
      <c r="U11" s="109"/>
      <c r="V11" s="449" t="s">
        <v>6</v>
      </c>
      <c r="W11" s="449"/>
      <c r="X11" s="114"/>
      <c r="Y11" s="114"/>
      <c r="Z11" s="450"/>
    </row>
    <row r="12" spans="1:26" s="434" customFormat="1" ht="12" x14ac:dyDescent="0.15">
      <c r="A12" s="253"/>
      <c r="B12" s="136"/>
      <c r="C12" s="254"/>
      <c r="D12" s="124" t="s">
        <v>92</v>
      </c>
      <c r="E12" s="125"/>
      <c r="F12" s="125"/>
      <c r="G12" s="125"/>
      <c r="H12" s="125"/>
      <c r="I12" s="125"/>
      <c r="J12" s="102">
        <f>P12*T12</f>
        <v>0</v>
      </c>
      <c r="K12" s="103"/>
      <c r="L12" s="103"/>
      <c r="M12" s="95">
        <f t="shared" si="0"/>
        <v>0</v>
      </c>
      <c r="N12" s="96"/>
      <c r="O12" s="97"/>
      <c r="P12" s="437"/>
      <c r="Q12" s="449" t="s">
        <v>25</v>
      </c>
      <c r="R12" s="449"/>
      <c r="S12" s="449" t="s">
        <v>26</v>
      </c>
      <c r="T12" s="109">
        <v>7500</v>
      </c>
      <c r="U12" s="109"/>
      <c r="V12" s="449" t="s">
        <v>6</v>
      </c>
      <c r="W12" s="449"/>
      <c r="X12" s="449"/>
      <c r="Y12" s="449"/>
      <c r="Z12" s="450"/>
    </row>
    <row r="13" spans="1:26" s="434" customFormat="1" ht="12" x14ac:dyDescent="0.15">
      <c r="A13" s="253"/>
      <c r="B13" s="136"/>
      <c r="C13" s="254"/>
      <c r="D13" s="127" t="s">
        <v>93</v>
      </c>
      <c r="E13" s="114"/>
      <c r="F13" s="114"/>
      <c r="G13" s="114"/>
      <c r="H13" s="114"/>
      <c r="I13" s="114"/>
      <c r="J13" s="102">
        <v>120000</v>
      </c>
      <c r="K13" s="103"/>
      <c r="L13" s="103"/>
      <c r="M13" s="95">
        <f t="shared" si="0"/>
        <v>12000</v>
      </c>
      <c r="N13" s="96"/>
      <c r="O13" s="97"/>
      <c r="P13" s="456" t="s">
        <v>79</v>
      </c>
      <c r="Q13" s="449"/>
      <c r="R13" s="449"/>
      <c r="S13" s="449"/>
      <c r="T13" s="453"/>
      <c r="U13" s="453"/>
      <c r="V13" s="449"/>
      <c r="W13" s="449"/>
      <c r="X13" s="449"/>
      <c r="Y13" s="449"/>
      <c r="Z13" s="450"/>
    </row>
    <row r="14" spans="1:26" s="434" customFormat="1" ht="12" x14ac:dyDescent="0.15">
      <c r="A14" s="253"/>
      <c r="B14" s="136"/>
      <c r="C14" s="254"/>
      <c r="D14" s="111" t="s">
        <v>114</v>
      </c>
      <c r="E14" s="111"/>
      <c r="F14" s="111"/>
      <c r="G14" s="111"/>
      <c r="H14" s="111"/>
      <c r="I14" s="111"/>
      <c r="J14" s="102">
        <f>ROUND(SUM(J10:J13)*0.3,0)</f>
        <v>81000</v>
      </c>
      <c r="K14" s="103"/>
      <c r="L14" s="103"/>
      <c r="M14" s="95">
        <f t="shared" si="0"/>
        <v>8100</v>
      </c>
      <c r="N14" s="96"/>
      <c r="O14" s="97"/>
      <c r="P14" s="456" t="s">
        <v>233</v>
      </c>
      <c r="Q14" s="449"/>
      <c r="R14" s="449"/>
      <c r="S14" s="449"/>
      <c r="T14" s="449"/>
      <c r="U14" s="449"/>
      <c r="V14" s="449"/>
      <c r="W14" s="449"/>
      <c r="X14" s="449"/>
      <c r="Y14" s="449"/>
      <c r="Z14" s="450"/>
    </row>
    <row r="15" spans="1:26" s="434" customFormat="1" ht="12" x14ac:dyDescent="0.15">
      <c r="A15" s="253"/>
      <c r="B15" s="136"/>
      <c r="C15" s="254"/>
      <c r="D15" s="111" t="s">
        <v>115</v>
      </c>
      <c r="E15" s="111"/>
      <c r="F15" s="111"/>
      <c r="G15" s="111"/>
      <c r="H15" s="111"/>
      <c r="I15" s="111"/>
      <c r="J15" s="102"/>
      <c r="K15" s="103"/>
      <c r="L15" s="103"/>
      <c r="M15" s="95">
        <f t="shared" si="0"/>
        <v>0</v>
      </c>
      <c r="N15" s="96"/>
      <c r="O15" s="97"/>
      <c r="P15" s="245" t="s">
        <v>116</v>
      </c>
      <c r="Q15" s="246"/>
      <c r="R15" s="246"/>
      <c r="S15" s="246"/>
      <c r="T15" s="246"/>
      <c r="U15" s="246"/>
      <c r="V15" s="246"/>
      <c r="W15" s="246"/>
      <c r="X15" s="246"/>
      <c r="Y15" s="246"/>
      <c r="Z15" s="247"/>
    </row>
    <row r="16" spans="1:26" s="434" customFormat="1" ht="12" x14ac:dyDescent="0.15">
      <c r="A16" s="255"/>
      <c r="B16" s="256"/>
      <c r="C16" s="257"/>
      <c r="D16" s="111" t="s">
        <v>117</v>
      </c>
      <c r="E16" s="111"/>
      <c r="F16" s="111"/>
      <c r="G16" s="111"/>
      <c r="H16" s="111"/>
      <c r="I16" s="111"/>
      <c r="J16" s="102">
        <f>SUM(J10:J15)</f>
        <v>351000</v>
      </c>
      <c r="K16" s="103"/>
      <c r="L16" s="103"/>
      <c r="M16" s="102">
        <f>SUM(M10:M15)</f>
        <v>35100</v>
      </c>
      <c r="N16" s="103"/>
      <c r="O16" s="103"/>
      <c r="P16" s="456" t="s">
        <v>118</v>
      </c>
      <c r="Q16" s="449"/>
      <c r="R16" s="449"/>
      <c r="S16" s="449"/>
      <c r="T16" s="449"/>
      <c r="U16" s="449"/>
      <c r="V16" s="449"/>
      <c r="W16" s="449"/>
      <c r="X16" s="449"/>
      <c r="Y16" s="449"/>
      <c r="Z16" s="450"/>
    </row>
    <row r="17" spans="1:26" s="434" customFormat="1" ht="12" x14ac:dyDescent="0.15">
      <c r="A17" s="248" t="s">
        <v>5</v>
      </c>
      <c r="B17" s="249"/>
      <c r="C17" s="249"/>
      <c r="D17" s="249"/>
      <c r="E17" s="249"/>
      <c r="F17" s="249"/>
      <c r="G17" s="249"/>
      <c r="H17" s="249"/>
      <c r="I17" s="249"/>
      <c r="J17" s="102">
        <f>ROUND(J16*0.3,0)</f>
        <v>105300</v>
      </c>
      <c r="K17" s="103"/>
      <c r="L17" s="103"/>
      <c r="M17" s="95">
        <f>ROUND(J17*$O$9,0)</f>
        <v>10530</v>
      </c>
      <c r="N17" s="96"/>
      <c r="O17" s="97"/>
      <c r="P17" s="451" t="s">
        <v>119</v>
      </c>
      <c r="Q17" s="449"/>
      <c r="R17" s="449"/>
      <c r="S17" s="449"/>
      <c r="T17" s="449"/>
      <c r="U17" s="449"/>
      <c r="V17" s="449"/>
      <c r="W17" s="449"/>
      <c r="X17" s="449"/>
      <c r="Y17" s="449"/>
      <c r="Z17" s="450"/>
    </row>
    <row r="18" spans="1:26" s="434" customFormat="1" ht="12" x14ac:dyDescent="0.15">
      <c r="A18" s="248" t="s">
        <v>18</v>
      </c>
      <c r="B18" s="249"/>
      <c r="C18" s="249"/>
      <c r="D18" s="249"/>
      <c r="E18" s="249"/>
      <c r="F18" s="249"/>
      <c r="G18" s="249"/>
      <c r="H18" s="249"/>
      <c r="I18" s="249"/>
      <c r="J18" s="102">
        <f>SUM(J16:L17)</f>
        <v>456300</v>
      </c>
      <c r="K18" s="103"/>
      <c r="L18" s="103"/>
      <c r="M18" s="102">
        <f>SUM(M16:O17)</f>
        <v>45630</v>
      </c>
      <c r="N18" s="103"/>
      <c r="O18" s="103"/>
      <c r="P18" s="456"/>
      <c r="Q18" s="449"/>
      <c r="R18" s="449"/>
      <c r="S18" s="449"/>
      <c r="T18" s="449"/>
      <c r="U18" s="449"/>
      <c r="V18" s="449"/>
      <c r="W18" s="449"/>
      <c r="X18" s="449"/>
      <c r="Y18" s="449"/>
      <c r="Z18" s="450"/>
    </row>
    <row r="19" spans="1:26" s="434" customFormat="1" ht="12" x14ac:dyDescent="0.15">
      <c r="J19" s="38"/>
      <c r="K19" s="38"/>
      <c r="L19" s="38"/>
      <c r="M19" s="38"/>
      <c r="N19" s="38"/>
      <c r="O19" s="38"/>
      <c r="P19" s="446"/>
    </row>
    <row r="20" spans="1:26" s="441" customFormat="1" ht="11.25" x14ac:dyDescent="0.15">
      <c r="A20" s="436" t="s">
        <v>75</v>
      </c>
    </row>
    <row r="21" spans="1:26" s="441" customFormat="1" ht="11.25" x14ac:dyDescent="0.15">
      <c r="A21" s="99" t="s">
        <v>0</v>
      </c>
      <c r="B21" s="104"/>
      <c r="C21" s="105"/>
      <c r="D21" s="99" t="s">
        <v>1</v>
      </c>
      <c r="E21" s="104"/>
      <c r="F21" s="104"/>
      <c r="G21" s="104"/>
      <c r="H21" s="104"/>
      <c r="I21" s="105"/>
      <c r="J21" s="99" t="s">
        <v>2</v>
      </c>
      <c r="K21" s="104"/>
      <c r="L21" s="105"/>
      <c r="M21" s="455" t="s">
        <v>15</v>
      </c>
      <c r="N21" s="452"/>
      <c r="O21" s="443">
        <v>0.1</v>
      </c>
      <c r="P21" s="99" t="s">
        <v>3</v>
      </c>
      <c r="Q21" s="104"/>
      <c r="R21" s="104"/>
      <c r="S21" s="104"/>
      <c r="T21" s="104"/>
      <c r="U21" s="104"/>
      <c r="V21" s="104"/>
      <c r="W21" s="104"/>
      <c r="X21" s="104"/>
      <c r="Y21" s="104"/>
      <c r="Z21" s="104"/>
    </row>
    <row r="22" spans="1:26" s="441" customFormat="1" ht="11.25" x14ac:dyDescent="0.15">
      <c r="A22" s="116" t="s">
        <v>80</v>
      </c>
      <c r="B22" s="117"/>
      <c r="C22" s="118"/>
      <c r="D22" s="111" t="s">
        <v>94</v>
      </c>
      <c r="E22" s="111"/>
      <c r="F22" s="111"/>
      <c r="G22" s="111"/>
      <c r="H22" s="111"/>
      <c r="I22" s="111"/>
      <c r="J22" s="102">
        <v>120000</v>
      </c>
      <c r="K22" s="103"/>
      <c r="L22" s="103"/>
      <c r="M22" s="95">
        <f>ROUND(J22*$O$9,0)</f>
        <v>12000</v>
      </c>
      <c r="N22" s="96"/>
      <c r="O22" s="97"/>
      <c r="P22" s="106" t="s">
        <v>11</v>
      </c>
      <c r="Q22" s="107"/>
      <c r="R22" s="107"/>
      <c r="S22" s="107"/>
      <c r="T22" s="107"/>
      <c r="U22" s="107"/>
      <c r="V22" s="107"/>
      <c r="W22" s="107"/>
      <c r="X22" s="107"/>
      <c r="Y22" s="107"/>
      <c r="Z22" s="107"/>
    </row>
    <row r="23" spans="1:26" s="441" customFormat="1" ht="11.25" x14ac:dyDescent="0.15">
      <c r="A23" s="119"/>
      <c r="B23" s="120"/>
      <c r="C23" s="121"/>
      <c r="D23" s="111" t="s">
        <v>95</v>
      </c>
      <c r="E23" s="111"/>
      <c r="F23" s="111"/>
      <c r="G23" s="111"/>
      <c r="H23" s="111"/>
      <c r="I23" s="111"/>
      <c r="J23" s="102">
        <f>ROUND(SUM(J22)*0.3,0)</f>
        <v>36000</v>
      </c>
      <c r="K23" s="103"/>
      <c r="L23" s="103"/>
      <c r="M23" s="95">
        <f>ROUND(J23*$O$9,0)</f>
        <v>3600</v>
      </c>
      <c r="N23" s="96"/>
      <c r="O23" s="97"/>
      <c r="P23" s="106" t="s">
        <v>234</v>
      </c>
      <c r="Q23" s="107"/>
      <c r="R23" s="107"/>
      <c r="S23" s="107"/>
      <c r="T23" s="107"/>
      <c r="U23" s="107"/>
      <c r="V23" s="107"/>
      <c r="W23" s="107"/>
      <c r="X23" s="107"/>
      <c r="Y23" s="107"/>
      <c r="Z23" s="107"/>
    </row>
    <row r="24" spans="1:26" s="441" customFormat="1" ht="11.25" x14ac:dyDescent="0.15">
      <c r="A24" s="122"/>
      <c r="B24" s="123"/>
      <c r="C24" s="97"/>
      <c r="D24" s="111" t="s">
        <v>96</v>
      </c>
      <c r="E24" s="111"/>
      <c r="F24" s="111"/>
      <c r="G24" s="111"/>
      <c r="H24" s="111"/>
      <c r="I24" s="111"/>
      <c r="J24" s="102">
        <f>SUM(J22:J23)</f>
        <v>156000</v>
      </c>
      <c r="K24" s="103"/>
      <c r="L24" s="103"/>
      <c r="M24" s="95">
        <f>+SUM(M22:O23)</f>
        <v>15600</v>
      </c>
      <c r="N24" s="96"/>
      <c r="O24" s="97"/>
      <c r="P24" s="106" t="s">
        <v>97</v>
      </c>
      <c r="Q24" s="107"/>
      <c r="R24" s="107"/>
      <c r="S24" s="107"/>
      <c r="T24" s="107"/>
      <c r="U24" s="107"/>
      <c r="V24" s="107"/>
      <c r="W24" s="107"/>
      <c r="X24" s="107"/>
      <c r="Y24" s="107"/>
      <c r="Z24" s="107"/>
    </row>
    <row r="25" spans="1:26" s="441" customFormat="1" ht="11.25" x14ac:dyDescent="0.15">
      <c r="A25" s="127" t="s">
        <v>5</v>
      </c>
      <c r="B25" s="114"/>
      <c r="C25" s="114"/>
      <c r="D25" s="114"/>
      <c r="E25" s="114"/>
      <c r="F25" s="114"/>
      <c r="G25" s="114"/>
      <c r="H25" s="114"/>
      <c r="I25" s="110"/>
      <c r="J25" s="102">
        <f>ROUND(J24*0.3,0)</f>
        <v>46800</v>
      </c>
      <c r="K25" s="103"/>
      <c r="L25" s="103"/>
      <c r="M25" s="95">
        <f>ROUND(J25*$O$9,0)</f>
        <v>4680</v>
      </c>
      <c r="N25" s="96"/>
      <c r="O25" s="97"/>
      <c r="P25" s="106" t="s">
        <v>98</v>
      </c>
      <c r="Q25" s="107"/>
      <c r="R25" s="107"/>
      <c r="S25" s="107"/>
      <c r="T25" s="107"/>
      <c r="U25" s="107"/>
      <c r="V25" s="107"/>
      <c r="W25" s="107"/>
      <c r="X25" s="107"/>
      <c r="Y25" s="107"/>
      <c r="Z25" s="107"/>
    </row>
    <row r="26" spans="1:26" s="441" customFormat="1" ht="11.25" x14ac:dyDescent="0.15">
      <c r="A26" s="113" t="s">
        <v>108</v>
      </c>
      <c r="B26" s="114"/>
      <c r="C26" s="114"/>
      <c r="D26" s="114"/>
      <c r="E26" s="114"/>
      <c r="F26" s="114"/>
      <c r="G26" s="114"/>
      <c r="H26" s="114"/>
      <c r="I26" s="110"/>
      <c r="J26" s="102">
        <f>+J24+J25</f>
        <v>202800</v>
      </c>
      <c r="K26" s="103"/>
      <c r="L26" s="103"/>
      <c r="M26" s="102">
        <f>+M24+M25</f>
        <v>20280</v>
      </c>
      <c r="N26" s="103"/>
      <c r="O26" s="103"/>
      <c r="P26" s="106"/>
      <c r="Q26" s="107"/>
      <c r="R26" s="107"/>
      <c r="S26" s="107"/>
      <c r="T26" s="107"/>
      <c r="U26" s="107"/>
      <c r="V26" s="107"/>
      <c r="W26" s="107"/>
      <c r="X26" s="107"/>
      <c r="Y26" s="107"/>
      <c r="Z26" s="107"/>
    </row>
    <row r="27" spans="1:26" s="434" customFormat="1" ht="12" x14ac:dyDescent="0.15"/>
    <row r="28" spans="1:26" s="432" customFormat="1" ht="14.25" thickBot="1" x14ac:dyDescent="0.2">
      <c r="I28" s="139" t="s">
        <v>2</v>
      </c>
      <c r="J28" s="139"/>
      <c r="K28" s="139"/>
      <c r="L28" s="139"/>
      <c r="M28" s="139"/>
      <c r="O28" s="139" t="s">
        <v>15</v>
      </c>
      <c r="P28" s="139"/>
      <c r="Q28" s="139"/>
      <c r="R28" s="139"/>
      <c r="S28" s="139"/>
      <c r="U28" s="139" t="s">
        <v>18</v>
      </c>
      <c r="V28" s="139"/>
      <c r="W28" s="139"/>
      <c r="X28" s="139"/>
      <c r="Y28" s="139"/>
    </row>
    <row r="29" spans="1:26" s="432" customFormat="1" ht="14.25" thickBot="1" x14ac:dyDescent="0.2">
      <c r="A29" s="132" t="s">
        <v>16</v>
      </c>
      <c r="B29" s="132"/>
      <c r="C29" s="132"/>
      <c r="D29" s="132"/>
      <c r="E29" s="132"/>
      <c r="F29" s="440" t="s">
        <v>28</v>
      </c>
      <c r="G29" s="447" t="s">
        <v>29</v>
      </c>
      <c r="H29" s="447"/>
      <c r="I29" s="133">
        <f>J18</f>
        <v>456300</v>
      </c>
      <c r="J29" s="134"/>
      <c r="K29" s="134"/>
      <c r="L29" s="134"/>
      <c r="M29" s="135"/>
      <c r="N29" s="42" t="s">
        <v>32</v>
      </c>
      <c r="O29" s="133">
        <f>M18</f>
        <v>45630</v>
      </c>
      <c r="P29" s="134"/>
      <c r="Q29" s="134"/>
      <c r="R29" s="134"/>
      <c r="S29" s="135"/>
      <c r="T29" s="457" t="s">
        <v>29</v>
      </c>
      <c r="U29" s="133">
        <f>+I29+O29</f>
        <v>501930</v>
      </c>
      <c r="V29" s="134"/>
      <c r="W29" s="134"/>
      <c r="X29" s="134"/>
      <c r="Y29" s="135"/>
    </row>
    <row r="30" spans="1:26" s="432" customFormat="1" ht="14.25" thickBot="1" x14ac:dyDescent="0.2">
      <c r="A30" s="454"/>
      <c r="B30" s="454"/>
      <c r="C30" s="454"/>
      <c r="D30" s="454"/>
      <c r="E30" s="454"/>
      <c r="F30" s="440"/>
      <c r="G30" s="447"/>
      <c r="H30" s="447"/>
      <c r="I30" s="448"/>
      <c r="J30" s="448"/>
      <c r="K30" s="448"/>
      <c r="L30" s="448"/>
      <c r="M30" s="448"/>
      <c r="N30" s="42"/>
      <c r="O30" s="448"/>
      <c r="P30" s="448"/>
      <c r="Q30" s="448"/>
      <c r="R30" s="448"/>
      <c r="S30" s="448"/>
      <c r="T30" s="457"/>
      <c r="U30" s="448"/>
      <c r="V30" s="448"/>
      <c r="W30" s="448"/>
      <c r="X30" s="448"/>
      <c r="Y30" s="448"/>
    </row>
    <row r="31" spans="1:26" s="432" customFormat="1" ht="14.25" thickBot="1" x14ac:dyDescent="0.2">
      <c r="A31" s="136" t="s">
        <v>86</v>
      </c>
      <c r="B31" s="136"/>
      <c r="C31" s="136"/>
      <c r="D31" s="136"/>
      <c r="E31" s="136"/>
      <c r="F31" s="440" t="s">
        <v>87</v>
      </c>
      <c r="G31" s="447" t="s">
        <v>29</v>
      </c>
      <c r="I31" s="133">
        <f>J26</f>
        <v>202800</v>
      </c>
      <c r="J31" s="134"/>
      <c r="K31" s="134"/>
      <c r="L31" s="134"/>
      <c r="M31" s="135"/>
      <c r="N31" s="20" t="s">
        <v>32</v>
      </c>
      <c r="O31" s="133">
        <f>M26</f>
        <v>20280</v>
      </c>
      <c r="P31" s="134"/>
      <c r="Q31" s="134"/>
      <c r="R31" s="134"/>
      <c r="S31" s="135"/>
      <c r="T31" s="20" t="s">
        <v>33</v>
      </c>
      <c r="U31" s="133">
        <f>+I31+O31</f>
        <v>223080</v>
      </c>
      <c r="V31" s="134"/>
      <c r="W31" s="134"/>
      <c r="X31" s="134"/>
      <c r="Y31" s="135"/>
    </row>
    <row r="33" spans="1:26" s="436" customFormat="1" ht="11.25" x14ac:dyDescent="0.15">
      <c r="A33" s="438"/>
      <c r="B33" s="441" t="s">
        <v>46</v>
      </c>
      <c r="C33" s="438"/>
      <c r="D33" s="438"/>
      <c r="E33" s="438"/>
      <c r="K33" s="439"/>
      <c r="L33" s="439"/>
      <c r="M33" s="439"/>
      <c r="N33" s="439"/>
      <c r="O33" s="439"/>
      <c r="P33" s="16"/>
      <c r="Q33" s="439"/>
      <c r="R33" s="439"/>
      <c r="S33" s="439"/>
      <c r="T33" s="439"/>
      <c r="U33" s="439"/>
      <c r="V33" s="16"/>
      <c r="W33" s="439"/>
      <c r="X33" s="439"/>
      <c r="Y33" s="439"/>
      <c r="Z33" s="439"/>
    </row>
  </sheetData>
  <mergeCells count="75">
    <mergeCell ref="A31:E31"/>
    <mergeCell ref="I31:M31"/>
    <mergeCell ref="O31:S31"/>
    <mergeCell ref="U31:Y31"/>
    <mergeCell ref="I28:M28"/>
    <mergeCell ref="O28:S28"/>
    <mergeCell ref="U28:Y28"/>
    <mergeCell ref="A29:E29"/>
    <mergeCell ref="I29:M29"/>
    <mergeCell ref="O29:S29"/>
    <mergeCell ref="U29:Y29"/>
    <mergeCell ref="A25:I25"/>
    <mergeCell ref="J25:L25"/>
    <mergeCell ref="M25:O25"/>
    <mergeCell ref="P25:Z25"/>
    <mergeCell ref="A26:I26"/>
    <mergeCell ref="J26:L26"/>
    <mergeCell ref="M26:O26"/>
    <mergeCell ref="P26:Z26"/>
    <mergeCell ref="P21:Z21"/>
    <mergeCell ref="A22:C24"/>
    <mergeCell ref="D22:I22"/>
    <mergeCell ref="J22:L22"/>
    <mergeCell ref="M22:O22"/>
    <mergeCell ref="P22:Z22"/>
    <mergeCell ref="D23:I23"/>
    <mergeCell ref="J23:L23"/>
    <mergeCell ref="M23:O23"/>
    <mergeCell ref="P23:Z23"/>
    <mergeCell ref="D24:I24"/>
    <mergeCell ref="J24:L24"/>
    <mergeCell ref="M24:O24"/>
    <mergeCell ref="P24:Z24"/>
    <mergeCell ref="A18:I18"/>
    <mergeCell ref="J18:L18"/>
    <mergeCell ref="M18:O18"/>
    <mergeCell ref="A21:C21"/>
    <mergeCell ref="D21:I21"/>
    <mergeCell ref="J21:L21"/>
    <mergeCell ref="D16:I16"/>
    <mergeCell ref="J16:L16"/>
    <mergeCell ref="M16:O16"/>
    <mergeCell ref="A17:I17"/>
    <mergeCell ref="J17:L17"/>
    <mergeCell ref="M17:O17"/>
    <mergeCell ref="A10:C16"/>
    <mergeCell ref="D10:I10"/>
    <mergeCell ref="J10:L10"/>
    <mergeCell ref="M10:O10"/>
    <mergeCell ref="D13:I13"/>
    <mergeCell ref="J13:L13"/>
    <mergeCell ref="M13:O13"/>
    <mergeCell ref="D14:I14"/>
    <mergeCell ref="J14:L14"/>
    <mergeCell ref="M14:O14"/>
    <mergeCell ref="D15:I15"/>
    <mergeCell ref="J15:L15"/>
    <mergeCell ref="M15:O15"/>
    <mergeCell ref="T11:U11"/>
    <mergeCell ref="P15:Z15"/>
    <mergeCell ref="X11:Y11"/>
    <mergeCell ref="D12:I12"/>
    <mergeCell ref="J12:L12"/>
    <mergeCell ref="M12:O12"/>
    <mergeCell ref="T12:U12"/>
    <mergeCell ref="D11:I11"/>
    <mergeCell ref="J11:L11"/>
    <mergeCell ref="M11:O11"/>
    <mergeCell ref="F2:G2"/>
    <mergeCell ref="A4:Z4"/>
    <mergeCell ref="A9:C9"/>
    <mergeCell ref="D9:I9"/>
    <mergeCell ref="J9:L9"/>
    <mergeCell ref="M9:N9"/>
    <mergeCell ref="P9:Z9"/>
  </mergeCells>
  <phoneticPr fontId="2"/>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A668-9759-4FD6-AADB-359BD3F47C0F}">
  <sheetPr>
    <tabColor rgb="FF00B0F0"/>
  </sheetPr>
  <dimension ref="A1:AA21"/>
  <sheetViews>
    <sheetView view="pageBreakPreview" zoomScale="85" zoomScaleNormal="85" zoomScaleSheetLayoutView="85" workbookViewId="0">
      <selection activeCell="L34" sqref="L34"/>
    </sheetView>
  </sheetViews>
  <sheetFormatPr defaultColWidth="3.25" defaultRowHeight="13.5" x14ac:dyDescent="0.15"/>
  <cols>
    <col min="1" max="15" width="3.25" customWidth="1"/>
    <col min="19" max="19" width="3.25" style="5" customWidth="1"/>
    <col min="20" max="27" width="3.25" style="5"/>
    <col min="28" max="28" width="11.125" customWidth="1"/>
    <col min="29" max="29" width="13.75" customWidth="1"/>
  </cols>
  <sheetData>
    <row r="1" spans="1:27" x14ac:dyDescent="0.15">
      <c r="AA1" s="9" t="s">
        <v>102</v>
      </c>
    </row>
    <row r="2" spans="1:27" x14ac:dyDescent="0.15">
      <c r="A2" s="10" t="s">
        <v>58</v>
      </c>
      <c r="B2" s="25"/>
      <c r="C2" s="25"/>
      <c r="D2" s="136" t="s">
        <v>59</v>
      </c>
      <c r="E2" s="136"/>
      <c r="F2" s="25" t="s">
        <v>47</v>
      </c>
      <c r="G2" s="25"/>
      <c r="H2" s="25"/>
    </row>
    <row r="3" spans="1:27" ht="21.75" customHeight="1" x14ac:dyDescent="0.15">
      <c r="B3" s="57"/>
      <c r="C3" s="57"/>
      <c r="D3" s="57"/>
      <c r="E3" s="57"/>
      <c r="F3" s="57"/>
      <c r="G3" s="57"/>
      <c r="H3" s="57"/>
      <c r="I3" s="57"/>
      <c r="J3" s="57"/>
      <c r="K3" s="57"/>
      <c r="L3" s="57"/>
      <c r="M3" s="57"/>
      <c r="N3" s="57"/>
      <c r="O3" s="57"/>
      <c r="P3" s="57"/>
      <c r="Q3" s="57"/>
      <c r="R3" s="57"/>
      <c r="S3" s="4"/>
      <c r="T3" s="4"/>
      <c r="U3" s="4"/>
      <c r="V3" s="4"/>
      <c r="W3" s="4"/>
      <c r="X3" s="4"/>
      <c r="Y3" s="4"/>
      <c r="Z3" s="4"/>
      <c r="AA3" s="4"/>
    </row>
    <row r="4" spans="1:27" ht="27" customHeight="1" x14ac:dyDescent="0.15">
      <c r="A4" s="101" t="s">
        <v>19</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row>
    <row r="5" spans="1:27" ht="18" customHeigh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row>
    <row r="6" spans="1:27" ht="9" customHeight="1" x14ac:dyDescent="0.15"/>
    <row r="7" spans="1:27" s="3" customFormat="1" ht="18" customHeight="1" x14ac:dyDescent="0.15">
      <c r="A7" s="2" t="s">
        <v>20</v>
      </c>
      <c r="S7" s="6"/>
      <c r="T7" s="6"/>
      <c r="U7" s="6"/>
      <c r="V7" s="6"/>
      <c r="W7" s="6"/>
      <c r="X7" s="6"/>
      <c r="Y7" s="6"/>
      <c r="Z7" s="6"/>
      <c r="AA7" s="6"/>
    </row>
    <row r="8" spans="1:27" s="3" customFormat="1" ht="18" customHeight="1" x14ac:dyDescent="0.15">
      <c r="S8" s="6"/>
      <c r="T8" s="6"/>
      <c r="U8" s="6"/>
      <c r="V8" s="6"/>
      <c r="W8" s="6"/>
      <c r="X8" s="6"/>
      <c r="Y8" s="6"/>
      <c r="Z8" s="6"/>
      <c r="AA8" s="6"/>
    </row>
    <row r="9" spans="1:27" s="25" customFormat="1" ht="12" customHeight="1" x14ac:dyDescent="0.15">
      <c r="A9" s="11" t="s">
        <v>74</v>
      </c>
    </row>
    <row r="10" spans="1:27" s="3" customFormat="1" ht="20.100000000000001" customHeight="1" x14ac:dyDescent="0.15">
      <c r="A10" s="173" t="s">
        <v>51</v>
      </c>
      <c r="B10" s="173"/>
      <c r="C10" s="173"/>
      <c r="D10" s="173" t="s">
        <v>55</v>
      </c>
      <c r="E10" s="173"/>
      <c r="F10" s="173"/>
      <c r="G10" s="173"/>
      <c r="H10" s="173"/>
      <c r="I10" s="173"/>
      <c r="J10" s="173"/>
      <c r="K10" s="173"/>
      <c r="L10" s="173"/>
      <c r="M10" s="173"/>
      <c r="N10" s="173"/>
      <c r="O10" s="173"/>
      <c r="P10" s="173" t="s">
        <v>53</v>
      </c>
      <c r="Q10" s="173"/>
      <c r="R10" s="173"/>
      <c r="S10" s="173"/>
      <c r="T10" s="173"/>
      <c r="U10" s="173"/>
      <c r="V10" s="178" t="s">
        <v>23</v>
      </c>
      <c r="W10" s="178"/>
      <c r="X10" s="178"/>
      <c r="Y10" s="178"/>
      <c r="Z10" s="178"/>
      <c r="AA10" s="178"/>
    </row>
    <row r="11" spans="1:27" s="3" customFormat="1" ht="30" customHeight="1" x14ac:dyDescent="0.15">
      <c r="A11" s="174" t="s">
        <v>39</v>
      </c>
      <c r="B11" s="174"/>
      <c r="C11" s="174"/>
      <c r="D11" s="174" t="s">
        <v>22</v>
      </c>
      <c r="E11" s="174"/>
      <c r="F11" s="174"/>
      <c r="G11" s="174"/>
      <c r="H11" s="174"/>
      <c r="I11" s="174"/>
      <c r="J11" s="174"/>
      <c r="K11" s="174"/>
      <c r="L11" s="174"/>
      <c r="M11" s="174"/>
      <c r="N11" s="174"/>
      <c r="O11" s="174"/>
      <c r="P11" s="179">
        <v>1</v>
      </c>
      <c r="Q11" s="179"/>
      <c r="R11" s="179"/>
      <c r="S11" s="179"/>
      <c r="T11" s="179"/>
      <c r="U11" s="179"/>
      <c r="V11" s="177">
        <f>+'算出表（体外診断）'!U29</f>
        <v>501930</v>
      </c>
      <c r="W11" s="177"/>
      <c r="X11" s="177"/>
      <c r="Y11" s="177"/>
      <c r="Z11" s="177"/>
      <c r="AA11" s="177"/>
    </row>
    <row r="12" spans="1:27" s="3" customFormat="1" ht="9" customHeight="1" x14ac:dyDescent="0.15">
      <c r="A12" s="39"/>
      <c r="B12" s="39"/>
      <c r="C12" s="39"/>
      <c r="D12" s="39"/>
      <c r="E12" s="39"/>
      <c r="F12" s="39"/>
      <c r="G12" s="39"/>
      <c r="H12" s="39"/>
      <c r="I12" s="39"/>
      <c r="J12" s="39"/>
      <c r="K12" s="39"/>
      <c r="L12" s="39"/>
      <c r="M12" s="39"/>
      <c r="N12" s="39"/>
      <c r="O12" s="39"/>
      <c r="P12" s="24"/>
      <c r="Q12" s="24"/>
      <c r="R12" s="24"/>
      <c r="S12" s="24"/>
      <c r="T12" s="24"/>
      <c r="U12" s="24"/>
      <c r="V12" s="23"/>
      <c r="W12" s="23"/>
      <c r="X12" s="23"/>
      <c r="Y12" s="23"/>
      <c r="Z12" s="23"/>
      <c r="AA12" s="23"/>
    </row>
    <row r="13" spans="1:27" s="3" customFormat="1" ht="18" customHeight="1" x14ac:dyDescent="0.15">
      <c r="J13" s="38"/>
      <c r="K13" s="38"/>
      <c r="L13" s="38"/>
      <c r="M13" s="38"/>
      <c r="N13" s="38"/>
      <c r="O13" s="38"/>
      <c r="S13" s="7"/>
      <c r="T13" s="7"/>
      <c r="U13" s="7"/>
      <c r="V13" s="7"/>
      <c r="W13" s="7"/>
      <c r="X13" s="7"/>
      <c r="Y13" s="7"/>
      <c r="Z13" s="7"/>
      <c r="AA13" s="7"/>
    </row>
    <row r="14" spans="1:27" s="25" customFormat="1" ht="12" customHeight="1" x14ac:dyDescent="0.15">
      <c r="A14" s="11" t="s">
        <v>75</v>
      </c>
    </row>
    <row r="15" spans="1:27" s="3" customFormat="1" ht="20.100000000000001" customHeight="1" x14ac:dyDescent="0.15">
      <c r="A15" s="173" t="s">
        <v>51</v>
      </c>
      <c r="B15" s="173"/>
      <c r="C15" s="173"/>
      <c r="D15" s="173" t="s">
        <v>55</v>
      </c>
      <c r="E15" s="173"/>
      <c r="F15" s="173"/>
      <c r="G15" s="173"/>
      <c r="H15" s="173"/>
      <c r="I15" s="173"/>
      <c r="J15" s="173"/>
      <c r="K15" s="173"/>
      <c r="L15" s="173"/>
      <c r="M15" s="173"/>
      <c r="N15" s="173"/>
      <c r="O15" s="173"/>
      <c r="P15" s="173" t="s">
        <v>53</v>
      </c>
      <c r="Q15" s="173"/>
      <c r="R15" s="173"/>
      <c r="S15" s="173"/>
      <c r="T15" s="173"/>
      <c r="U15" s="173"/>
      <c r="V15" s="178" t="s">
        <v>23</v>
      </c>
      <c r="W15" s="178"/>
      <c r="X15" s="178"/>
      <c r="Y15" s="178"/>
      <c r="Z15" s="178"/>
      <c r="AA15" s="178"/>
    </row>
    <row r="16" spans="1:27" s="3" customFormat="1" ht="30" customHeight="1" x14ac:dyDescent="0.15">
      <c r="A16" s="174" t="s">
        <v>76</v>
      </c>
      <c r="B16" s="174"/>
      <c r="C16" s="174"/>
      <c r="D16" s="174" t="s">
        <v>77</v>
      </c>
      <c r="E16" s="174"/>
      <c r="F16" s="174"/>
      <c r="G16" s="174"/>
      <c r="H16" s="174"/>
      <c r="I16" s="174"/>
      <c r="J16" s="174"/>
      <c r="K16" s="174"/>
      <c r="L16" s="174"/>
      <c r="M16" s="174"/>
      <c r="N16" s="174"/>
      <c r="O16" s="174"/>
      <c r="P16" s="179">
        <v>1</v>
      </c>
      <c r="Q16" s="179"/>
      <c r="R16" s="179"/>
      <c r="S16" s="179"/>
      <c r="T16" s="179"/>
      <c r="U16" s="179"/>
      <c r="V16" s="177">
        <f>+'算出表（体外診断）'!U31</f>
        <v>223080</v>
      </c>
      <c r="W16" s="177"/>
      <c r="X16" s="177"/>
      <c r="Y16" s="177"/>
      <c r="Z16" s="177"/>
      <c r="AA16" s="177"/>
    </row>
    <row r="17" spans="1:27" s="3" customFormat="1" ht="9" customHeight="1" x14ac:dyDescent="0.15">
      <c r="A17" s="39"/>
      <c r="B17" s="39"/>
      <c r="C17" s="39"/>
      <c r="D17" s="39"/>
      <c r="E17" s="39"/>
      <c r="F17" s="39"/>
      <c r="G17" s="39"/>
      <c r="H17" s="39"/>
      <c r="I17" s="39"/>
      <c r="J17" s="39"/>
      <c r="K17" s="39"/>
      <c r="L17" s="39"/>
      <c r="M17" s="39"/>
      <c r="N17" s="39"/>
      <c r="O17" s="39"/>
      <c r="P17" s="24"/>
      <c r="Q17" s="24"/>
      <c r="R17" s="24"/>
      <c r="S17" s="24"/>
      <c r="T17" s="24"/>
      <c r="U17" s="24"/>
      <c r="V17" s="23"/>
      <c r="W17" s="23"/>
      <c r="X17" s="23"/>
      <c r="Y17" s="23"/>
      <c r="Z17" s="23"/>
      <c r="AA17" s="23"/>
    </row>
    <row r="18" spans="1:27" s="3" customFormat="1" ht="18" customHeight="1" x14ac:dyDescent="0.15">
      <c r="J18" s="38"/>
      <c r="K18" s="38"/>
      <c r="L18" s="38"/>
      <c r="M18" s="38"/>
      <c r="N18" s="38"/>
      <c r="O18" s="38"/>
      <c r="S18" s="7"/>
      <c r="T18" s="7"/>
      <c r="U18" s="7"/>
      <c r="V18" s="7"/>
      <c r="W18" s="7"/>
      <c r="X18" s="7"/>
      <c r="Y18" s="7"/>
      <c r="Z18" s="7"/>
      <c r="AA18" s="7"/>
    </row>
    <row r="19" spans="1:27" s="3" customFormat="1" ht="18" customHeight="1" x14ac:dyDescent="0.15"/>
    <row r="20" spans="1:27" s="3" customFormat="1" ht="18" customHeight="1" x14ac:dyDescent="0.15">
      <c r="M20" s="21"/>
      <c r="S20" s="22"/>
      <c r="T20" s="22"/>
      <c r="U20" s="22"/>
      <c r="V20" s="22"/>
      <c r="W20" s="22"/>
      <c r="X20" s="22"/>
      <c r="Y20" s="22"/>
      <c r="Z20" s="22"/>
      <c r="AA20" s="22"/>
    </row>
    <row r="21" spans="1:27" s="3" customFormat="1" ht="30" customHeight="1" x14ac:dyDescent="0.15">
      <c r="A21" s="184"/>
      <c r="B21" s="184"/>
      <c r="C21" s="184"/>
      <c r="D21" s="184"/>
      <c r="E21" s="184"/>
      <c r="F21" s="184"/>
      <c r="G21" s="184"/>
      <c r="H21" s="184"/>
      <c r="I21" s="184"/>
      <c r="J21" s="184"/>
      <c r="K21" s="184"/>
      <c r="L21" s="184"/>
      <c r="M21" s="185"/>
      <c r="N21" s="184"/>
      <c r="O21" s="184"/>
      <c r="P21" s="184"/>
      <c r="Q21" s="184"/>
      <c r="R21" s="184"/>
      <c r="S21" s="186"/>
      <c r="T21" s="186"/>
      <c r="U21" s="186"/>
      <c r="V21" s="186"/>
      <c r="W21" s="186"/>
      <c r="X21" s="186"/>
      <c r="Y21" s="186"/>
      <c r="Z21" s="186"/>
      <c r="AA21" s="186"/>
    </row>
  </sheetData>
  <mergeCells count="21">
    <mergeCell ref="A21:L21"/>
    <mergeCell ref="M21:R21"/>
    <mergeCell ref="S21:AA21"/>
    <mergeCell ref="A16:C16"/>
    <mergeCell ref="D16:O16"/>
    <mergeCell ref="P16:U16"/>
    <mergeCell ref="V16:AA16"/>
    <mergeCell ref="A11:C11"/>
    <mergeCell ref="D11:O11"/>
    <mergeCell ref="P11:U11"/>
    <mergeCell ref="V11:AA11"/>
    <mergeCell ref="A15:C15"/>
    <mergeCell ref="D15:O15"/>
    <mergeCell ref="P15:U15"/>
    <mergeCell ref="V15:AA15"/>
    <mergeCell ref="D2:E2"/>
    <mergeCell ref="A4:AA4"/>
    <mergeCell ref="A10:C10"/>
    <mergeCell ref="D10:O10"/>
    <mergeCell ref="P10:U10"/>
    <mergeCell ref="V10:AA10"/>
  </mergeCells>
  <phoneticPr fontId="2"/>
  <printOptions horizontalCentered="1"/>
  <pageMargins left="0.78740157480314965" right="0.78740157480314965" top="0.78740157480314965" bottom="0.59055118110236227" header="0.11811023622047245"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F100"/>
  <sheetViews>
    <sheetView view="pageBreakPreview" topLeftCell="A52" zoomScaleNormal="100" zoomScaleSheetLayoutView="100" workbookViewId="0">
      <selection activeCell="T59" sqref="T59:U59"/>
    </sheetView>
  </sheetViews>
  <sheetFormatPr defaultColWidth="3.25" defaultRowHeight="12" customHeight="1" x14ac:dyDescent="0.15"/>
  <cols>
    <col min="1" max="15" width="3.25" style="269" customWidth="1"/>
    <col min="16" max="16" width="4.75" style="269" customWidth="1"/>
    <col min="17" max="25" width="3.25" style="269"/>
    <col min="26" max="26" width="3.5" style="269" bestFit="1" customWidth="1"/>
    <col min="27" max="30" width="3.25" style="269"/>
    <col min="31" max="31" width="8.125" style="269" bestFit="1" customWidth="1"/>
    <col min="32" max="16384" width="3.25" style="269"/>
  </cols>
  <sheetData>
    <row r="1" spans="1:58" ht="12" customHeight="1" x14ac:dyDescent="0.15">
      <c r="AA1" s="259" t="s">
        <v>101</v>
      </c>
    </row>
    <row r="2" spans="1:58" ht="12" customHeight="1" x14ac:dyDescent="0.15">
      <c r="A2" s="260" t="s">
        <v>58</v>
      </c>
      <c r="D2" s="136" t="s">
        <v>59</v>
      </c>
      <c r="E2" s="136"/>
      <c r="F2" s="269" t="s">
        <v>47</v>
      </c>
    </row>
    <row r="3" spans="1:58" ht="12" customHeight="1" x14ac:dyDescent="0.15">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row>
    <row r="4" spans="1:58" ht="18.75" x14ac:dyDescent="0.15">
      <c r="A4" s="101" t="s">
        <v>69</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row>
    <row r="6" spans="1:58" ht="12" customHeight="1" x14ac:dyDescent="0.15">
      <c r="A6" s="261" t="s">
        <v>34</v>
      </c>
    </row>
    <row r="8" spans="1:58" ht="12" customHeight="1" x14ac:dyDescent="0.15">
      <c r="A8" s="261" t="s">
        <v>74</v>
      </c>
    </row>
    <row r="9" spans="1:58" ht="12" customHeight="1" x14ac:dyDescent="0.15">
      <c r="A9" s="99" t="s">
        <v>0</v>
      </c>
      <c r="B9" s="104"/>
      <c r="C9" s="105"/>
      <c r="D9" s="99" t="s">
        <v>1</v>
      </c>
      <c r="E9" s="104"/>
      <c r="F9" s="104"/>
      <c r="G9" s="104"/>
      <c r="H9" s="104"/>
      <c r="I9" s="105"/>
      <c r="J9" s="99" t="s">
        <v>2</v>
      </c>
      <c r="K9" s="104"/>
      <c r="L9" s="105"/>
      <c r="M9" s="284" t="s">
        <v>15</v>
      </c>
      <c r="N9" s="281"/>
      <c r="O9" s="276">
        <v>0.1</v>
      </c>
      <c r="P9" s="99" t="s">
        <v>3</v>
      </c>
      <c r="Q9" s="104"/>
      <c r="R9" s="104"/>
      <c r="S9" s="104"/>
      <c r="T9" s="104"/>
      <c r="U9" s="104"/>
      <c r="V9" s="104"/>
      <c r="W9" s="104"/>
      <c r="X9" s="104"/>
      <c r="Y9" s="104"/>
      <c r="Z9" s="104"/>
      <c r="AA9" s="105"/>
    </row>
    <row r="10" spans="1:58" ht="12" customHeight="1" x14ac:dyDescent="0.15">
      <c r="A10" s="116" t="s">
        <v>4</v>
      </c>
      <c r="B10" s="117"/>
      <c r="C10" s="118"/>
      <c r="D10" s="127" t="s">
        <v>9</v>
      </c>
      <c r="E10" s="114"/>
      <c r="F10" s="114"/>
      <c r="G10" s="114"/>
      <c r="H10" s="114"/>
      <c r="I10" s="110"/>
      <c r="J10" s="102">
        <v>150000</v>
      </c>
      <c r="K10" s="103"/>
      <c r="L10" s="115"/>
      <c r="M10" s="102">
        <f>ROUND(J10*$O$9,0)</f>
        <v>15000</v>
      </c>
      <c r="N10" s="103"/>
      <c r="O10" s="115"/>
      <c r="P10" s="280" t="s">
        <v>11</v>
      </c>
      <c r="Q10" s="280"/>
      <c r="R10" s="278"/>
      <c r="S10" s="278"/>
      <c r="T10" s="278"/>
      <c r="U10" s="278"/>
      <c r="V10" s="278"/>
      <c r="W10" s="278"/>
      <c r="X10" s="278"/>
      <c r="Y10" s="278"/>
      <c r="Z10" s="278"/>
      <c r="AA10" s="279"/>
    </row>
    <row r="11" spans="1:58" ht="12" customHeight="1" x14ac:dyDescent="0.15">
      <c r="A11" s="119"/>
      <c r="B11" s="120"/>
      <c r="C11" s="121"/>
      <c r="D11" s="106" t="s">
        <v>10</v>
      </c>
      <c r="E11" s="107"/>
      <c r="F11" s="107"/>
      <c r="G11" s="107"/>
      <c r="H11" s="107"/>
      <c r="I11" s="108"/>
      <c r="J11" s="102">
        <v>180000</v>
      </c>
      <c r="K11" s="103"/>
      <c r="L11" s="115"/>
      <c r="M11" s="102">
        <f>ROUND(J11*$O$9,0)</f>
        <v>18000</v>
      </c>
      <c r="N11" s="103"/>
      <c r="O11" s="115"/>
      <c r="P11" s="280" t="s">
        <v>11</v>
      </c>
      <c r="Q11" s="280"/>
      <c r="R11" s="278"/>
      <c r="S11" s="278"/>
      <c r="T11" s="278"/>
      <c r="U11" s="278"/>
      <c r="V11" s="278"/>
      <c r="W11" s="278"/>
      <c r="X11" s="278"/>
      <c r="Y11" s="278"/>
      <c r="Z11" s="278"/>
      <c r="AA11" s="279"/>
    </row>
    <row r="12" spans="1:58" ht="12" customHeight="1" x14ac:dyDescent="0.15">
      <c r="A12" s="119"/>
      <c r="B12" s="120"/>
      <c r="C12" s="121"/>
      <c r="D12" s="124" t="s">
        <v>78</v>
      </c>
      <c r="E12" s="125"/>
      <c r="F12" s="125"/>
      <c r="G12" s="125"/>
      <c r="H12" s="125"/>
      <c r="I12" s="126"/>
      <c r="J12" s="102">
        <v>120000</v>
      </c>
      <c r="K12" s="103"/>
      <c r="L12" s="115"/>
      <c r="M12" s="102">
        <f>ROUND(J12*$O$9,0)</f>
        <v>12000</v>
      </c>
      <c r="N12" s="103"/>
      <c r="O12" s="115"/>
      <c r="P12" s="288" t="s">
        <v>79</v>
      </c>
      <c r="Q12" s="278"/>
      <c r="R12" s="278"/>
      <c r="S12" s="278"/>
      <c r="T12" s="278"/>
      <c r="U12" s="278"/>
      <c r="V12" s="278"/>
      <c r="W12" s="278"/>
      <c r="X12" s="278"/>
      <c r="Y12" s="278"/>
      <c r="Z12" s="278"/>
      <c r="AA12" s="279"/>
    </row>
    <row r="13" spans="1:58" ht="12" customHeight="1" x14ac:dyDescent="0.15">
      <c r="A13" s="119"/>
      <c r="B13" s="120"/>
      <c r="C13" s="121"/>
      <c r="D13" s="127" t="s">
        <v>103</v>
      </c>
      <c r="E13" s="114"/>
      <c r="F13" s="114"/>
      <c r="G13" s="114"/>
      <c r="H13" s="114"/>
      <c r="I13" s="110"/>
      <c r="J13" s="102">
        <f>ROUND(SUM(J10:J12)*0.3,0)</f>
        <v>135000</v>
      </c>
      <c r="K13" s="103"/>
      <c r="L13" s="115"/>
      <c r="M13" s="102">
        <f>ROUND(J13*$O$9,0)</f>
        <v>13500</v>
      </c>
      <c r="N13" s="103"/>
      <c r="O13" s="115"/>
      <c r="P13" s="288" t="s">
        <v>225</v>
      </c>
      <c r="Q13" s="278"/>
      <c r="R13" s="278"/>
      <c r="S13" s="278"/>
      <c r="T13" s="278"/>
      <c r="U13" s="278"/>
      <c r="V13" s="278"/>
      <c r="W13" s="278"/>
      <c r="X13" s="278"/>
      <c r="Y13" s="278"/>
      <c r="Z13" s="278"/>
      <c r="AA13" s="279"/>
    </row>
    <row r="14" spans="1:58" ht="12" customHeight="1" x14ac:dyDescent="0.15">
      <c r="A14" s="119"/>
      <c r="B14" s="120"/>
      <c r="C14" s="121"/>
      <c r="D14" s="124" t="s">
        <v>104</v>
      </c>
      <c r="E14" s="125"/>
      <c r="F14" s="125"/>
      <c r="G14" s="125"/>
      <c r="H14" s="125"/>
      <c r="I14" s="126"/>
      <c r="J14" s="137"/>
      <c r="K14" s="138"/>
      <c r="L14" s="171"/>
      <c r="M14" s="102">
        <f>ROUND(J14*$O$9,0)</f>
        <v>0</v>
      </c>
      <c r="N14" s="103"/>
      <c r="O14" s="115"/>
      <c r="P14" s="288" t="s">
        <v>70</v>
      </c>
      <c r="Q14" s="278"/>
      <c r="R14" s="278"/>
      <c r="S14" s="278"/>
      <c r="T14" s="278"/>
      <c r="U14" s="278"/>
      <c r="V14" s="278"/>
      <c r="W14" s="278"/>
      <c r="X14" s="278"/>
      <c r="Y14" s="278"/>
      <c r="Z14" s="278"/>
      <c r="AA14" s="279"/>
    </row>
    <row r="15" spans="1:58" ht="12" customHeight="1" x14ac:dyDescent="0.15">
      <c r="A15" s="122"/>
      <c r="B15" s="123"/>
      <c r="C15" s="97"/>
      <c r="D15" s="127" t="s">
        <v>105</v>
      </c>
      <c r="E15" s="114"/>
      <c r="F15" s="114"/>
      <c r="G15" s="114"/>
      <c r="H15" s="114"/>
      <c r="I15" s="110"/>
      <c r="J15" s="102">
        <f>SUM(J10:J14)</f>
        <v>585000</v>
      </c>
      <c r="K15" s="103"/>
      <c r="L15" s="115"/>
      <c r="M15" s="102">
        <f>+SUM(M10:O14)</f>
        <v>58500</v>
      </c>
      <c r="N15" s="103"/>
      <c r="O15" s="115"/>
      <c r="P15" s="288" t="s">
        <v>106</v>
      </c>
      <c r="Q15" s="278"/>
      <c r="R15" s="278"/>
      <c r="S15" s="278"/>
      <c r="T15" s="278"/>
      <c r="U15" s="278"/>
      <c r="V15" s="278"/>
      <c r="W15" s="278"/>
      <c r="X15" s="278"/>
      <c r="Y15" s="278"/>
      <c r="Z15" s="278"/>
      <c r="AA15" s="279"/>
    </row>
    <row r="16" spans="1:58" ht="12" customHeight="1" x14ac:dyDescent="0.15">
      <c r="A16" s="127" t="s">
        <v>5</v>
      </c>
      <c r="B16" s="114"/>
      <c r="C16" s="114"/>
      <c r="D16" s="114"/>
      <c r="E16" s="114"/>
      <c r="F16" s="114"/>
      <c r="G16" s="114"/>
      <c r="H16" s="114"/>
      <c r="I16" s="110"/>
      <c r="J16" s="102">
        <f>ROUND(J15*0.3,0)</f>
        <v>175500</v>
      </c>
      <c r="K16" s="103"/>
      <c r="L16" s="115"/>
      <c r="M16" s="102">
        <f>ROUND(J16*$O$9,0)</f>
        <v>17550</v>
      </c>
      <c r="N16" s="103"/>
      <c r="O16" s="115"/>
      <c r="P16" s="280" t="s">
        <v>107</v>
      </c>
      <c r="Q16" s="278"/>
      <c r="R16" s="278"/>
      <c r="S16" s="278"/>
      <c r="T16" s="278"/>
      <c r="U16" s="278"/>
      <c r="V16" s="278"/>
      <c r="W16" s="278"/>
      <c r="X16" s="278"/>
      <c r="Y16" s="278"/>
      <c r="Z16" s="278"/>
      <c r="AA16" s="279"/>
    </row>
    <row r="17" spans="1:31" ht="12" customHeight="1" x14ac:dyDescent="0.15">
      <c r="A17" s="113" t="s">
        <v>48</v>
      </c>
      <c r="B17" s="158"/>
      <c r="C17" s="158"/>
      <c r="D17" s="158"/>
      <c r="E17" s="158"/>
      <c r="F17" s="158"/>
      <c r="G17" s="158"/>
      <c r="H17" s="158"/>
      <c r="I17" s="159"/>
      <c r="J17" s="102">
        <f>+J15+J16</f>
        <v>760500</v>
      </c>
      <c r="K17" s="103"/>
      <c r="L17" s="115"/>
      <c r="M17" s="102">
        <f>+M15+M16</f>
        <v>76050</v>
      </c>
      <c r="N17" s="103"/>
      <c r="O17" s="115"/>
      <c r="P17" s="288"/>
      <c r="Q17" s="278"/>
      <c r="R17" s="278"/>
      <c r="S17" s="278"/>
      <c r="T17" s="278"/>
      <c r="U17" s="278"/>
      <c r="V17" s="278"/>
      <c r="W17" s="278"/>
      <c r="X17" s="278"/>
      <c r="Y17" s="278"/>
      <c r="Z17" s="278"/>
      <c r="AA17" s="279"/>
    </row>
    <row r="19" spans="1:31" ht="12" customHeight="1" x14ac:dyDescent="0.15">
      <c r="A19" s="261" t="s">
        <v>75</v>
      </c>
    </row>
    <row r="20" spans="1:31" ht="12" customHeight="1" x14ac:dyDescent="0.15">
      <c r="A20" s="99" t="s">
        <v>0</v>
      </c>
      <c r="B20" s="104"/>
      <c r="C20" s="105"/>
      <c r="D20" s="99" t="s">
        <v>1</v>
      </c>
      <c r="E20" s="104"/>
      <c r="F20" s="104"/>
      <c r="G20" s="104"/>
      <c r="H20" s="104"/>
      <c r="I20" s="105"/>
      <c r="J20" s="99" t="s">
        <v>2</v>
      </c>
      <c r="K20" s="104"/>
      <c r="L20" s="105"/>
      <c r="M20" s="284" t="s">
        <v>15</v>
      </c>
      <c r="N20" s="281"/>
      <c r="O20" s="276">
        <v>0.1</v>
      </c>
      <c r="P20" s="99" t="s">
        <v>3</v>
      </c>
      <c r="Q20" s="104"/>
      <c r="R20" s="104"/>
      <c r="S20" s="104"/>
      <c r="T20" s="104"/>
      <c r="U20" s="104"/>
      <c r="V20" s="104"/>
      <c r="W20" s="104"/>
      <c r="X20" s="104"/>
      <c r="Y20" s="104"/>
      <c r="Z20" s="104"/>
      <c r="AA20" s="105"/>
    </row>
    <row r="21" spans="1:31" ht="12" customHeight="1" x14ac:dyDescent="0.15">
      <c r="A21" s="116" t="s">
        <v>80</v>
      </c>
      <c r="B21" s="117"/>
      <c r="C21" s="118"/>
      <c r="D21" s="127" t="s">
        <v>81</v>
      </c>
      <c r="E21" s="114"/>
      <c r="F21" s="114"/>
      <c r="G21" s="114"/>
      <c r="H21" s="114"/>
      <c r="I21" s="110"/>
      <c r="J21" s="102">
        <v>120000</v>
      </c>
      <c r="K21" s="103"/>
      <c r="L21" s="115"/>
      <c r="M21" s="102">
        <f>ROUND(J21*$O$9,0)</f>
        <v>12000</v>
      </c>
      <c r="N21" s="103"/>
      <c r="O21" s="115"/>
      <c r="P21" s="106" t="s">
        <v>11</v>
      </c>
      <c r="Q21" s="107"/>
      <c r="R21" s="107"/>
      <c r="S21" s="107"/>
      <c r="T21" s="107"/>
      <c r="U21" s="107"/>
      <c r="V21" s="107"/>
      <c r="W21" s="107"/>
      <c r="X21" s="107"/>
      <c r="Y21" s="107"/>
      <c r="Z21" s="107"/>
      <c r="AA21" s="108"/>
    </row>
    <row r="22" spans="1:31" ht="12" customHeight="1" x14ac:dyDescent="0.15">
      <c r="A22" s="119"/>
      <c r="B22" s="120"/>
      <c r="C22" s="121"/>
      <c r="D22" s="127" t="s">
        <v>82</v>
      </c>
      <c r="E22" s="114"/>
      <c r="F22" s="114"/>
      <c r="G22" s="114"/>
      <c r="H22" s="114"/>
      <c r="I22" s="110"/>
      <c r="J22" s="102">
        <f>ROUND(SUM(J21)*0.3,0)</f>
        <v>36000</v>
      </c>
      <c r="K22" s="103"/>
      <c r="L22" s="115"/>
      <c r="M22" s="102">
        <f>ROUND(J22*$O$9,0)</f>
        <v>3600</v>
      </c>
      <c r="N22" s="103"/>
      <c r="O22" s="115"/>
      <c r="P22" s="288" t="s">
        <v>226</v>
      </c>
      <c r="Q22" s="289"/>
      <c r="R22" s="289"/>
      <c r="S22" s="289"/>
      <c r="T22" s="289"/>
      <c r="U22" s="289"/>
      <c r="V22" s="289"/>
      <c r="W22" s="289"/>
      <c r="X22" s="289"/>
      <c r="Y22" s="289"/>
      <c r="Z22" s="289"/>
      <c r="AA22" s="290"/>
    </row>
    <row r="23" spans="1:31" ht="12" customHeight="1" x14ac:dyDescent="0.15">
      <c r="A23" s="122"/>
      <c r="B23" s="123"/>
      <c r="C23" s="97"/>
      <c r="D23" s="127" t="s">
        <v>83</v>
      </c>
      <c r="E23" s="114"/>
      <c r="F23" s="114"/>
      <c r="G23" s="114"/>
      <c r="H23" s="114"/>
      <c r="I23" s="110"/>
      <c r="J23" s="102">
        <f>SUM(J21:J22)</f>
        <v>156000</v>
      </c>
      <c r="K23" s="103"/>
      <c r="L23" s="115"/>
      <c r="M23" s="102">
        <f>+SUM(M21:O22)</f>
        <v>15600</v>
      </c>
      <c r="N23" s="103"/>
      <c r="O23" s="115"/>
      <c r="P23" s="288" t="s">
        <v>84</v>
      </c>
      <c r="Q23" s="278"/>
      <c r="R23" s="278"/>
      <c r="S23" s="278"/>
      <c r="T23" s="278"/>
      <c r="U23" s="278"/>
      <c r="V23" s="278"/>
      <c r="W23" s="278"/>
      <c r="X23" s="278"/>
      <c r="Y23" s="278"/>
      <c r="Z23" s="278"/>
      <c r="AA23" s="279"/>
    </row>
    <row r="24" spans="1:31" ht="12" customHeight="1" x14ac:dyDescent="0.15">
      <c r="A24" s="127" t="s">
        <v>5</v>
      </c>
      <c r="B24" s="114"/>
      <c r="C24" s="114"/>
      <c r="D24" s="114"/>
      <c r="E24" s="114"/>
      <c r="F24" s="114"/>
      <c r="G24" s="114"/>
      <c r="H24" s="114"/>
      <c r="I24" s="110"/>
      <c r="J24" s="102">
        <f>ROUND(J23*0.3,0)</f>
        <v>46800</v>
      </c>
      <c r="K24" s="103"/>
      <c r="L24" s="115"/>
      <c r="M24" s="102">
        <f>ROUND(J24*$O$9,0)</f>
        <v>4680</v>
      </c>
      <c r="N24" s="103"/>
      <c r="O24" s="115"/>
      <c r="P24" s="280" t="s">
        <v>85</v>
      </c>
      <c r="Q24" s="278"/>
      <c r="R24" s="278"/>
      <c r="S24" s="278"/>
      <c r="T24" s="278"/>
      <c r="U24" s="278"/>
      <c r="V24" s="278"/>
      <c r="W24" s="278"/>
      <c r="X24" s="278"/>
      <c r="Y24" s="278"/>
      <c r="Z24" s="278"/>
      <c r="AA24" s="279"/>
    </row>
    <row r="25" spans="1:31" ht="12" customHeight="1" x14ac:dyDescent="0.15">
      <c r="A25" s="113" t="s">
        <v>108</v>
      </c>
      <c r="B25" s="158"/>
      <c r="C25" s="158"/>
      <c r="D25" s="158"/>
      <c r="E25" s="158"/>
      <c r="F25" s="158"/>
      <c r="G25" s="158"/>
      <c r="H25" s="158"/>
      <c r="I25" s="159"/>
      <c r="J25" s="102">
        <f>+J23+J24</f>
        <v>202800</v>
      </c>
      <c r="K25" s="103"/>
      <c r="L25" s="115"/>
      <c r="M25" s="102">
        <f>+M23+M24</f>
        <v>20280</v>
      </c>
      <c r="N25" s="103"/>
      <c r="O25" s="115"/>
      <c r="P25" s="288"/>
      <c r="Q25" s="278"/>
      <c r="R25" s="278"/>
      <c r="S25" s="278"/>
      <c r="T25" s="278"/>
      <c r="U25" s="278"/>
      <c r="V25" s="278"/>
      <c r="W25" s="278"/>
      <c r="X25" s="278"/>
      <c r="Y25" s="278"/>
      <c r="Z25" s="278"/>
      <c r="AA25" s="279"/>
    </row>
    <row r="26" spans="1:31" ht="12" customHeight="1" x14ac:dyDescent="0.15">
      <c r="A26" s="266"/>
      <c r="C26" s="266"/>
      <c r="D26" s="266"/>
      <c r="E26" s="266"/>
      <c r="F26" s="261"/>
      <c r="G26" s="261"/>
      <c r="H26" s="261"/>
      <c r="I26" s="261"/>
      <c r="J26" s="267"/>
      <c r="K26" s="267"/>
      <c r="L26" s="267"/>
      <c r="M26" s="267"/>
      <c r="N26" s="267"/>
      <c r="O26" s="16"/>
      <c r="P26" s="267"/>
      <c r="Q26" s="267"/>
      <c r="R26" s="267"/>
      <c r="S26" s="267"/>
      <c r="T26" s="267"/>
      <c r="U26" s="16"/>
      <c r="V26" s="267"/>
      <c r="W26" s="267"/>
      <c r="X26" s="267"/>
      <c r="Y26" s="267"/>
      <c r="Z26" s="267"/>
      <c r="AA26" s="261"/>
    </row>
    <row r="27" spans="1:31" ht="12" customHeight="1" x14ac:dyDescent="0.15">
      <c r="A27" s="266"/>
      <c r="C27" s="266"/>
      <c r="D27" s="266"/>
      <c r="E27" s="266"/>
      <c r="F27" s="261"/>
      <c r="G27" s="261"/>
      <c r="H27" s="261"/>
      <c r="I27" s="261"/>
      <c r="J27" s="267"/>
      <c r="K27" s="267"/>
      <c r="L27" s="267"/>
      <c r="M27" s="267"/>
      <c r="N27" s="267"/>
      <c r="O27" s="16"/>
      <c r="P27" s="267"/>
      <c r="Q27" s="267"/>
      <c r="R27" s="267"/>
      <c r="S27" s="267"/>
      <c r="T27" s="267"/>
      <c r="U27" s="16"/>
      <c r="V27" s="267"/>
      <c r="W27" s="267"/>
      <c r="X27" s="267"/>
      <c r="Y27" s="267"/>
      <c r="Z27" s="267"/>
      <c r="AA27" s="261"/>
    </row>
    <row r="28" spans="1:31" ht="12" customHeight="1" x14ac:dyDescent="0.15">
      <c r="A28" s="261" t="s">
        <v>35</v>
      </c>
    </row>
    <row r="29" spans="1:31" ht="12" customHeight="1" x14ac:dyDescent="0.15">
      <c r="A29" s="261"/>
    </row>
    <row r="30" spans="1:31" ht="12" customHeight="1" x14ac:dyDescent="0.15">
      <c r="A30" s="269" t="s">
        <v>12</v>
      </c>
      <c r="G30" s="269" t="s">
        <v>13</v>
      </c>
      <c r="J30" s="262"/>
      <c r="K30" s="269" t="s">
        <v>7</v>
      </c>
    </row>
    <row r="31" spans="1:31" ht="12" customHeight="1" x14ac:dyDescent="0.15">
      <c r="A31" s="99" t="s">
        <v>0</v>
      </c>
      <c r="B31" s="104"/>
      <c r="C31" s="105"/>
      <c r="D31" s="99" t="s">
        <v>1</v>
      </c>
      <c r="E31" s="104"/>
      <c r="F31" s="104"/>
      <c r="G31" s="104"/>
      <c r="H31" s="104"/>
      <c r="I31" s="105"/>
      <c r="J31" s="99" t="s">
        <v>2</v>
      </c>
      <c r="K31" s="104"/>
      <c r="L31" s="105"/>
      <c r="M31" s="284" t="s">
        <v>15</v>
      </c>
      <c r="N31" s="281"/>
      <c r="O31" s="276">
        <v>0.1</v>
      </c>
      <c r="P31" s="99" t="s">
        <v>3</v>
      </c>
      <c r="Q31" s="104"/>
      <c r="R31" s="104"/>
      <c r="S31" s="104"/>
      <c r="T31" s="104"/>
      <c r="U31" s="104"/>
      <c r="V31" s="104"/>
      <c r="W31" s="104"/>
      <c r="X31" s="104"/>
      <c r="Y31" s="104"/>
      <c r="Z31" s="104"/>
      <c r="AA31" s="105"/>
      <c r="AE31" s="37"/>
    </row>
    <row r="32" spans="1:31" ht="12" customHeight="1" x14ac:dyDescent="0.15">
      <c r="A32" s="116" t="s">
        <v>4</v>
      </c>
      <c r="B32" s="117"/>
      <c r="C32" s="118"/>
      <c r="D32" s="127" t="s">
        <v>109</v>
      </c>
      <c r="E32" s="114"/>
      <c r="F32" s="114"/>
      <c r="G32" s="114"/>
      <c r="H32" s="114"/>
      <c r="I32" s="110"/>
      <c r="J32" s="145">
        <f>P32*T32</f>
        <v>0</v>
      </c>
      <c r="K32" s="146"/>
      <c r="L32" s="147"/>
      <c r="M32" s="102">
        <f>ROUND(J32*$O$31,0)</f>
        <v>0</v>
      </c>
      <c r="N32" s="103"/>
      <c r="O32" s="115"/>
      <c r="P32" s="263"/>
      <c r="Q32" s="278" t="s">
        <v>25</v>
      </c>
      <c r="R32" s="278"/>
      <c r="S32" s="278" t="s">
        <v>26</v>
      </c>
      <c r="T32" s="109">
        <v>6000</v>
      </c>
      <c r="U32" s="109"/>
      <c r="V32" s="278" t="s">
        <v>6</v>
      </c>
      <c r="W32" s="278"/>
      <c r="X32" s="114"/>
      <c r="Y32" s="114"/>
      <c r="Z32" s="278"/>
      <c r="AA32" s="279"/>
    </row>
    <row r="33" spans="1:27" ht="12" customHeight="1" x14ac:dyDescent="0.15">
      <c r="A33" s="119"/>
      <c r="B33" s="120"/>
      <c r="C33" s="121"/>
      <c r="D33" s="124" t="s">
        <v>212</v>
      </c>
      <c r="E33" s="125"/>
      <c r="F33" s="125"/>
      <c r="G33" s="125"/>
      <c r="H33" s="125"/>
      <c r="I33" s="126"/>
      <c r="J33" s="145">
        <f>P33*T33*Z33/100</f>
        <v>0</v>
      </c>
      <c r="K33" s="146"/>
      <c r="L33" s="147"/>
      <c r="M33" s="102">
        <f t="shared" ref="M33:M38" si="0">ROUND(J33*$O$31,0)</f>
        <v>0</v>
      </c>
      <c r="N33" s="103"/>
      <c r="O33" s="115"/>
      <c r="P33" s="263">
        <f>+P32</f>
        <v>0</v>
      </c>
      <c r="Q33" s="278" t="s">
        <v>25</v>
      </c>
      <c r="R33" s="278"/>
      <c r="S33" s="278" t="s">
        <v>26</v>
      </c>
      <c r="T33" s="109">
        <v>7500</v>
      </c>
      <c r="U33" s="109"/>
      <c r="V33" s="278" t="s">
        <v>6</v>
      </c>
      <c r="W33" s="285"/>
      <c r="X33" s="285"/>
      <c r="Y33" s="282"/>
      <c r="Z33" s="282">
        <v>10</v>
      </c>
      <c r="AA33" s="286" t="s">
        <v>166</v>
      </c>
    </row>
    <row r="34" spans="1:27" ht="12" customHeight="1" x14ac:dyDescent="0.15">
      <c r="A34" s="119"/>
      <c r="B34" s="120"/>
      <c r="C34" s="121"/>
      <c r="D34" s="124" t="s">
        <v>169</v>
      </c>
      <c r="E34" s="125"/>
      <c r="F34" s="125"/>
      <c r="G34" s="125"/>
      <c r="H34" s="125"/>
      <c r="I34" s="126"/>
      <c r="J34" s="145">
        <f>P34*T34</f>
        <v>0</v>
      </c>
      <c r="K34" s="146"/>
      <c r="L34" s="147"/>
      <c r="M34" s="102">
        <f t="shared" si="0"/>
        <v>0</v>
      </c>
      <c r="N34" s="103"/>
      <c r="O34" s="115"/>
      <c r="P34" s="263"/>
      <c r="Q34" s="278" t="s">
        <v>25</v>
      </c>
      <c r="R34" s="278"/>
      <c r="S34" s="278" t="s">
        <v>26</v>
      </c>
      <c r="T34" s="143">
        <v>2000</v>
      </c>
      <c r="U34" s="143"/>
      <c r="V34" s="278" t="s">
        <v>6</v>
      </c>
      <c r="W34" s="285"/>
      <c r="X34" s="285"/>
      <c r="Y34" s="282"/>
      <c r="Z34" s="282"/>
      <c r="AA34" s="286"/>
    </row>
    <row r="35" spans="1:27" ht="12" customHeight="1" x14ac:dyDescent="0.15">
      <c r="A35" s="119"/>
      <c r="B35" s="120"/>
      <c r="C35" s="121"/>
      <c r="D35" s="124" t="s">
        <v>170</v>
      </c>
      <c r="E35" s="125"/>
      <c r="F35" s="125"/>
      <c r="G35" s="125"/>
      <c r="H35" s="125"/>
      <c r="I35" s="126"/>
      <c r="J35" s="145">
        <f>P35*T35</f>
        <v>0</v>
      </c>
      <c r="K35" s="146"/>
      <c r="L35" s="147"/>
      <c r="M35" s="102">
        <f t="shared" si="0"/>
        <v>0</v>
      </c>
      <c r="N35" s="103"/>
      <c r="O35" s="115"/>
      <c r="P35" s="263"/>
      <c r="Q35" s="278" t="s">
        <v>25</v>
      </c>
      <c r="R35" s="278"/>
      <c r="S35" s="278" t="s">
        <v>26</v>
      </c>
      <c r="T35" s="143">
        <v>2000</v>
      </c>
      <c r="U35" s="143"/>
      <c r="V35" s="278" t="s">
        <v>6</v>
      </c>
      <c r="W35" s="285"/>
      <c r="X35" s="285"/>
      <c r="Y35" s="282"/>
      <c r="Z35" s="282"/>
      <c r="AA35" s="286"/>
    </row>
    <row r="36" spans="1:27" ht="12" customHeight="1" x14ac:dyDescent="0.15">
      <c r="A36" s="119"/>
      <c r="B36" s="120"/>
      <c r="C36" s="121"/>
      <c r="D36" s="124" t="s">
        <v>171</v>
      </c>
      <c r="E36" s="125"/>
      <c r="F36" s="125"/>
      <c r="G36" s="125"/>
      <c r="H36" s="125"/>
      <c r="I36" s="126"/>
      <c r="J36" s="145">
        <f>P36*T36</f>
        <v>0</v>
      </c>
      <c r="K36" s="146"/>
      <c r="L36" s="147"/>
      <c r="M36" s="102">
        <f t="shared" si="0"/>
        <v>0</v>
      </c>
      <c r="N36" s="103"/>
      <c r="O36" s="115"/>
      <c r="P36" s="263"/>
      <c r="Q36" s="278" t="s">
        <v>25</v>
      </c>
      <c r="R36" s="278"/>
      <c r="S36" s="278" t="s">
        <v>26</v>
      </c>
      <c r="T36" s="143">
        <v>2000</v>
      </c>
      <c r="U36" s="143"/>
      <c r="V36" s="278" t="s">
        <v>6</v>
      </c>
      <c r="W36" s="285"/>
      <c r="X36" s="285"/>
      <c r="Y36" s="282"/>
      <c r="Z36" s="282"/>
      <c r="AA36" s="286"/>
    </row>
    <row r="37" spans="1:27" ht="12" customHeight="1" x14ac:dyDescent="0.15">
      <c r="A37" s="119"/>
      <c r="B37" s="120"/>
      <c r="C37" s="121"/>
      <c r="D37" s="124" t="s">
        <v>172</v>
      </c>
      <c r="E37" s="125"/>
      <c r="F37" s="125"/>
      <c r="G37" s="125"/>
      <c r="H37" s="125"/>
      <c r="I37" s="126"/>
      <c r="J37" s="145">
        <f>P37*T37</f>
        <v>0</v>
      </c>
      <c r="K37" s="146"/>
      <c r="L37" s="147"/>
      <c r="M37" s="102">
        <f t="shared" si="0"/>
        <v>0</v>
      </c>
      <c r="N37" s="103"/>
      <c r="O37" s="115"/>
      <c r="P37" s="263"/>
      <c r="Q37" s="278" t="s">
        <v>25</v>
      </c>
      <c r="R37" s="278"/>
      <c r="S37" s="278" t="s">
        <v>26</v>
      </c>
      <c r="T37" s="143">
        <v>2000</v>
      </c>
      <c r="U37" s="143"/>
      <c r="V37" s="278" t="s">
        <v>6</v>
      </c>
      <c r="W37" s="285"/>
      <c r="X37" s="285"/>
      <c r="Y37" s="282"/>
      <c r="Z37" s="282"/>
      <c r="AA37" s="286"/>
    </row>
    <row r="38" spans="1:27" ht="12" customHeight="1" x14ac:dyDescent="0.15">
      <c r="A38" s="119"/>
      <c r="B38" s="120"/>
      <c r="C38" s="121"/>
      <c r="D38" s="127" t="s">
        <v>173</v>
      </c>
      <c r="E38" s="114"/>
      <c r="F38" s="114"/>
      <c r="G38" s="114"/>
      <c r="H38" s="114"/>
      <c r="I38" s="110"/>
      <c r="J38" s="145">
        <f>ROUND(SUM(J32:L37)*0.3,0)</f>
        <v>0</v>
      </c>
      <c r="K38" s="146"/>
      <c r="L38" s="147"/>
      <c r="M38" s="102">
        <f t="shared" si="0"/>
        <v>0</v>
      </c>
      <c r="N38" s="103"/>
      <c r="O38" s="115"/>
      <c r="P38" s="288" t="s">
        <v>227</v>
      </c>
      <c r="Q38" s="278"/>
      <c r="R38" s="278"/>
      <c r="S38" s="278"/>
      <c r="T38" s="278"/>
      <c r="U38" s="278"/>
      <c r="V38" s="278"/>
      <c r="W38" s="278"/>
      <c r="X38" s="278"/>
      <c r="Y38" s="278"/>
      <c r="Z38" s="278"/>
      <c r="AA38" s="279"/>
    </row>
    <row r="39" spans="1:27" ht="12" customHeight="1" x14ac:dyDescent="0.15">
      <c r="A39" s="122"/>
      <c r="B39" s="123"/>
      <c r="C39" s="97"/>
      <c r="D39" s="127" t="s">
        <v>174</v>
      </c>
      <c r="E39" s="114"/>
      <c r="F39" s="114"/>
      <c r="G39" s="114"/>
      <c r="H39" s="114"/>
      <c r="I39" s="110"/>
      <c r="J39" s="144">
        <f>SUM(J32:J38)</f>
        <v>0</v>
      </c>
      <c r="K39" s="109"/>
      <c r="L39" s="170"/>
      <c r="M39" s="102">
        <f>SUM(M32:M38)</f>
        <v>0</v>
      </c>
      <c r="N39" s="103"/>
      <c r="O39" s="115"/>
      <c r="P39" s="288" t="s">
        <v>175</v>
      </c>
      <c r="Q39" s="278"/>
      <c r="R39" s="278"/>
      <c r="S39" s="278"/>
      <c r="T39" s="278"/>
      <c r="U39" s="278"/>
      <c r="V39" s="278"/>
      <c r="W39" s="278"/>
      <c r="X39" s="278"/>
      <c r="Y39" s="278"/>
      <c r="Z39" s="278"/>
      <c r="AA39" s="279"/>
    </row>
    <row r="40" spans="1:27" ht="12" customHeight="1" x14ac:dyDescent="0.15">
      <c r="A40" s="127" t="s">
        <v>5</v>
      </c>
      <c r="B40" s="114"/>
      <c r="C40" s="114"/>
      <c r="D40" s="114"/>
      <c r="E40" s="114"/>
      <c r="F40" s="114"/>
      <c r="G40" s="114"/>
      <c r="H40" s="114"/>
      <c r="I40" s="110"/>
      <c r="J40" s="144">
        <f>ROUND(J39*0.3,0)</f>
        <v>0</v>
      </c>
      <c r="K40" s="109"/>
      <c r="L40" s="170"/>
      <c r="M40" s="102">
        <f>ROUND(J40*$O$31,0)</f>
        <v>0</v>
      </c>
      <c r="N40" s="103"/>
      <c r="O40" s="115"/>
      <c r="P40" s="291" t="s">
        <v>178</v>
      </c>
      <c r="Q40" s="287"/>
      <c r="R40" s="287"/>
      <c r="S40" s="287"/>
      <c r="T40" s="287"/>
      <c r="U40" s="287"/>
      <c r="V40" s="287"/>
      <c r="W40" s="287"/>
      <c r="X40" s="287"/>
      <c r="Y40" s="287"/>
      <c r="Z40" s="287"/>
      <c r="AA40" s="283"/>
    </row>
    <row r="41" spans="1:27" ht="12" customHeight="1" x14ac:dyDescent="0.15">
      <c r="A41" s="113" t="s">
        <v>49</v>
      </c>
      <c r="B41" s="158"/>
      <c r="C41" s="158"/>
      <c r="D41" s="158"/>
      <c r="E41" s="158"/>
      <c r="F41" s="158"/>
      <c r="G41" s="158"/>
      <c r="H41" s="158"/>
      <c r="I41" s="159"/>
      <c r="J41" s="102">
        <f>SUM(J39:L40)</f>
        <v>0</v>
      </c>
      <c r="K41" s="103"/>
      <c r="L41" s="115"/>
      <c r="M41" s="102">
        <f>+SUM(M39:M40)</f>
        <v>0</v>
      </c>
      <c r="N41" s="103"/>
      <c r="O41" s="115"/>
      <c r="P41" s="288"/>
      <c r="Q41" s="278"/>
      <c r="R41" s="278"/>
      <c r="S41" s="278"/>
      <c r="T41" s="278"/>
      <c r="U41" s="278"/>
      <c r="V41" s="278"/>
      <c r="W41" s="278"/>
      <c r="X41" s="278"/>
      <c r="Y41" s="278"/>
      <c r="Z41" s="278"/>
      <c r="AA41" s="279"/>
    </row>
    <row r="43" spans="1:27" ht="12" customHeight="1" x14ac:dyDescent="0.15">
      <c r="A43" s="269" t="s">
        <v>71</v>
      </c>
      <c r="G43" s="269" t="s">
        <v>14</v>
      </c>
      <c r="P43" s="262"/>
      <c r="Q43" s="269" t="s">
        <v>8</v>
      </c>
    </row>
    <row r="44" spans="1:27" ht="12" customHeight="1" x14ac:dyDescent="0.15">
      <c r="A44" s="99" t="s">
        <v>0</v>
      </c>
      <c r="B44" s="104"/>
      <c r="C44" s="105"/>
      <c r="D44" s="99" t="s">
        <v>1</v>
      </c>
      <c r="E44" s="104"/>
      <c r="F44" s="104"/>
      <c r="G44" s="104"/>
      <c r="H44" s="104"/>
      <c r="I44" s="105"/>
      <c r="J44" s="99" t="s">
        <v>2</v>
      </c>
      <c r="K44" s="104"/>
      <c r="L44" s="105"/>
      <c r="M44" s="284" t="s">
        <v>15</v>
      </c>
      <c r="N44" s="281"/>
      <c r="O44" s="276">
        <v>0.1</v>
      </c>
      <c r="P44" s="99" t="s">
        <v>3</v>
      </c>
      <c r="Q44" s="104"/>
      <c r="R44" s="104"/>
      <c r="S44" s="104"/>
      <c r="T44" s="104"/>
      <c r="U44" s="104"/>
      <c r="V44" s="104"/>
      <c r="W44" s="104"/>
      <c r="X44" s="104"/>
      <c r="Y44" s="104"/>
      <c r="Z44" s="104"/>
      <c r="AA44" s="105"/>
    </row>
    <row r="45" spans="1:27" ht="12" customHeight="1" x14ac:dyDescent="0.15">
      <c r="A45" s="116" t="s">
        <v>4</v>
      </c>
      <c r="B45" s="117"/>
      <c r="C45" s="118"/>
      <c r="D45" s="111" t="s">
        <v>179</v>
      </c>
      <c r="E45" s="111"/>
      <c r="F45" s="111"/>
      <c r="G45" s="111"/>
      <c r="H45" s="111"/>
      <c r="I45" s="111"/>
      <c r="J45" s="145">
        <f>P45*S45</f>
        <v>0</v>
      </c>
      <c r="K45" s="146"/>
      <c r="L45" s="147"/>
      <c r="M45" s="102">
        <f>ROUND(J45*$O$44,0)</f>
        <v>0</v>
      </c>
      <c r="N45" s="103"/>
      <c r="O45" s="115"/>
      <c r="P45" s="263">
        <f>P43</f>
        <v>0</v>
      </c>
      <c r="Q45" s="278" t="s">
        <v>8</v>
      </c>
      <c r="R45" s="278" t="s">
        <v>26</v>
      </c>
      <c r="S45" s="103">
        <v>15000</v>
      </c>
      <c r="T45" s="103"/>
      <c r="U45" s="278" t="s">
        <v>6</v>
      </c>
      <c r="V45" s="278"/>
      <c r="W45" s="278"/>
      <c r="X45" s="114"/>
      <c r="Y45" s="114"/>
      <c r="Z45" s="278"/>
      <c r="AA45" s="279"/>
    </row>
    <row r="46" spans="1:27" ht="12" customHeight="1" x14ac:dyDescent="0.15">
      <c r="A46" s="119"/>
      <c r="B46" s="120"/>
      <c r="C46" s="121"/>
      <c r="D46" s="124" t="s">
        <v>213</v>
      </c>
      <c r="E46" s="125"/>
      <c r="F46" s="125"/>
      <c r="G46" s="125"/>
      <c r="H46" s="125"/>
      <c r="I46" s="126"/>
      <c r="J46" s="145">
        <f>P46*S46*Z46/100</f>
        <v>0</v>
      </c>
      <c r="K46" s="146"/>
      <c r="L46" s="147"/>
      <c r="M46" s="102">
        <f>ROUND(J46*$O$44,0)</f>
        <v>0</v>
      </c>
      <c r="N46" s="103"/>
      <c r="O46" s="115"/>
      <c r="P46" s="264">
        <f>P43</f>
        <v>0</v>
      </c>
      <c r="Q46" s="285" t="s">
        <v>8</v>
      </c>
      <c r="R46" s="277" t="s">
        <v>26</v>
      </c>
      <c r="S46" s="103">
        <v>15000</v>
      </c>
      <c r="T46" s="103"/>
      <c r="U46" s="278" t="s">
        <v>6</v>
      </c>
      <c r="V46" s="285"/>
      <c r="W46" s="285"/>
      <c r="X46" s="285"/>
      <c r="Y46" s="282"/>
      <c r="Z46" s="282">
        <v>10</v>
      </c>
      <c r="AA46" s="286" t="s">
        <v>166</v>
      </c>
    </row>
    <row r="47" spans="1:27" ht="12" customHeight="1" x14ac:dyDescent="0.15">
      <c r="A47" s="119"/>
      <c r="B47" s="120"/>
      <c r="C47" s="121"/>
      <c r="D47" s="111" t="s">
        <v>181</v>
      </c>
      <c r="E47" s="111"/>
      <c r="F47" s="111"/>
      <c r="G47" s="111"/>
      <c r="H47" s="111"/>
      <c r="I47" s="111"/>
      <c r="J47" s="145">
        <f>ROUND(SUM(J45:L46)*0.3,0)</f>
        <v>0</v>
      </c>
      <c r="K47" s="146"/>
      <c r="L47" s="147"/>
      <c r="M47" s="102">
        <f>ROUND(J47*$O$44,0)</f>
        <v>0</v>
      </c>
      <c r="N47" s="103"/>
      <c r="O47" s="115"/>
      <c r="P47" s="288" t="s">
        <v>228</v>
      </c>
      <c r="Q47" s="278"/>
      <c r="R47" s="278"/>
      <c r="S47" s="278"/>
      <c r="T47" s="278"/>
      <c r="U47" s="278"/>
      <c r="V47" s="278"/>
      <c r="W47" s="278"/>
      <c r="X47" s="278"/>
      <c r="Y47" s="278"/>
      <c r="Z47" s="278"/>
      <c r="AA47" s="279"/>
    </row>
    <row r="48" spans="1:27" ht="12" customHeight="1" x14ac:dyDescent="0.15">
      <c r="A48" s="122"/>
      <c r="B48" s="123"/>
      <c r="C48" s="97"/>
      <c r="D48" s="111" t="s">
        <v>182</v>
      </c>
      <c r="E48" s="111"/>
      <c r="F48" s="111"/>
      <c r="G48" s="111"/>
      <c r="H48" s="111"/>
      <c r="I48" s="111"/>
      <c r="J48" s="144">
        <f>SUM(J45:L47)</f>
        <v>0</v>
      </c>
      <c r="K48" s="109"/>
      <c r="L48" s="170"/>
      <c r="M48" s="144">
        <f>SUM(M45:O47)</f>
        <v>0</v>
      </c>
      <c r="N48" s="109"/>
      <c r="O48" s="170"/>
      <c r="P48" s="288" t="s">
        <v>176</v>
      </c>
      <c r="Q48" s="278"/>
      <c r="R48" s="278"/>
      <c r="S48" s="278"/>
      <c r="T48" s="278"/>
      <c r="U48" s="278"/>
      <c r="V48" s="278"/>
      <c r="W48" s="278"/>
      <c r="X48" s="278"/>
      <c r="Y48" s="278"/>
      <c r="Z48" s="278"/>
      <c r="AA48" s="279"/>
    </row>
    <row r="49" spans="1:31" ht="12" customHeight="1" x14ac:dyDescent="0.15">
      <c r="A49" s="127" t="s">
        <v>5</v>
      </c>
      <c r="B49" s="114"/>
      <c r="C49" s="114"/>
      <c r="D49" s="114"/>
      <c r="E49" s="114"/>
      <c r="F49" s="114"/>
      <c r="G49" s="114"/>
      <c r="H49" s="114"/>
      <c r="I49" s="110"/>
      <c r="J49" s="144">
        <f>ROUND(J48*0.3,0)</f>
        <v>0</v>
      </c>
      <c r="K49" s="109"/>
      <c r="L49" s="170"/>
      <c r="M49" s="102">
        <f>ROUND(J49*$O$44,0)</f>
        <v>0</v>
      </c>
      <c r="N49" s="103"/>
      <c r="O49" s="115"/>
      <c r="P49" s="291" t="s">
        <v>177</v>
      </c>
      <c r="Q49" s="287"/>
      <c r="R49" s="287"/>
      <c r="S49" s="287"/>
      <c r="T49" s="287"/>
      <c r="U49" s="287"/>
      <c r="V49" s="287"/>
      <c r="W49" s="287"/>
      <c r="X49" s="287"/>
      <c r="Y49" s="287"/>
      <c r="Z49" s="287"/>
      <c r="AA49" s="283"/>
    </row>
    <row r="50" spans="1:31" ht="12" customHeight="1" x14ac:dyDescent="0.15">
      <c r="A50" s="113" t="s">
        <v>50</v>
      </c>
      <c r="B50" s="158"/>
      <c r="C50" s="158"/>
      <c r="D50" s="158"/>
      <c r="E50" s="158"/>
      <c r="F50" s="158"/>
      <c r="G50" s="158"/>
      <c r="H50" s="158"/>
      <c r="I50" s="159"/>
      <c r="J50" s="102">
        <f>SUM(J48:L49)</f>
        <v>0</v>
      </c>
      <c r="K50" s="103"/>
      <c r="L50" s="115"/>
      <c r="M50" s="102">
        <f>SUM(M48:O49)</f>
        <v>0</v>
      </c>
      <c r="N50" s="103"/>
      <c r="O50" s="115"/>
      <c r="P50" s="288"/>
      <c r="Q50" s="278"/>
      <c r="R50" s="278"/>
      <c r="S50" s="278"/>
      <c r="T50" s="278"/>
      <c r="U50" s="278"/>
      <c r="V50" s="278"/>
      <c r="W50" s="278"/>
      <c r="X50" s="278"/>
      <c r="Y50" s="278"/>
      <c r="Z50" s="278"/>
      <c r="AA50" s="279"/>
    </row>
    <row r="52" spans="1:31" ht="12" customHeight="1" x14ac:dyDescent="0.15">
      <c r="A52" s="269" t="s">
        <v>57</v>
      </c>
    </row>
    <row r="53" spans="1:31" ht="12" customHeight="1" x14ac:dyDescent="0.15">
      <c r="A53" s="99" t="s">
        <v>0</v>
      </c>
      <c r="B53" s="104"/>
      <c r="C53" s="105"/>
      <c r="D53" s="99" t="s">
        <v>1</v>
      </c>
      <c r="E53" s="104"/>
      <c r="F53" s="104"/>
      <c r="G53" s="104"/>
      <c r="H53" s="104"/>
      <c r="I53" s="105"/>
      <c r="J53" s="99" t="s">
        <v>2</v>
      </c>
      <c r="K53" s="104"/>
      <c r="L53" s="105"/>
      <c r="M53" s="284" t="s">
        <v>15</v>
      </c>
      <c r="N53" s="281"/>
      <c r="O53" s="276">
        <v>0.1</v>
      </c>
      <c r="P53" s="99" t="s">
        <v>3</v>
      </c>
      <c r="Q53" s="104"/>
      <c r="R53" s="104"/>
      <c r="S53" s="104"/>
      <c r="T53" s="104"/>
      <c r="U53" s="104"/>
      <c r="V53" s="104"/>
      <c r="W53" s="104"/>
      <c r="X53" s="104"/>
      <c r="Y53" s="104"/>
      <c r="Z53" s="104"/>
      <c r="AA53" s="105"/>
    </row>
    <row r="54" spans="1:31" ht="12" customHeight="1" x14ac:dyDescent="0.15">
      <c r="A54" s="116" t="s">
        <v>4</v>
      </c>
      <c r="B54" s="117"/>
      <c r="C54" s="118"/>
      <c r="D54" s="127" t="s">
        <v>110</v>
      </c>
      <c r="E54" s="114"/>
      <c r="F54" s="114"/>
      <c r="G54" s="114"/>
      <c r="H54" s="114"/>
      <c r="I54" s="110"/>
      <c r="J54" s="145">
        <f>P54*T54</f>
        <v>0</v>
      </c>
      <c r="K54" s="146"/>
      <c r="L54" s="147"/>
      <c r="M54" s="102">
        <f>ROUND(J54*$O$31,0)</f>
        <v>0</v>
      </c>
      <c r="N54" s="103"/>
      <c r="O54" s="115"/>
      <c r="P54" s="263"/>
      <c r="Q54" s="278" t="s">
        <v>25</v>
      </c>
      <c r="R54" s="278"/>
      <c r="S54" s="278" t="s">
        <v>26</v>
      </c>
      <c r="T54" s="109">
        <v>6000</v>
      </c>
      <c r="U54" s="109"/>
      <c r="V54" s="278" t="s">
        <v>6</v>
      </c>
      <c r="W54" s="278"/>
      <c r="X54" s="114"/>
      <c r="Y54" s="114"/>
      <c r="Z54" s="278"/>
      <c r="AA54" s="279"/>
    </row>
    <row r="55" spans="1:31" ht="12" customHeight="1" x14ac:dyDescent="0.15">
      <c r="A55" s="119"/>
      <c r="B55" s="120"/>
      <c r="C55" s="121"/>
      <c r="D55" s="124" t="s">
        <v>214</v>
      </c>
      <c r="E55" s="125"/>
      <c r="F55" s="125"/>
      <c r="G55" s="125"/>
      <c r="H55" s="125"/>
      <c r="I55" s="126"/>
      <c r="J55" s="145">
        <f>P55*T55*Z55/100</f>
        <v>0</v>
      </c>
      <c r="K55" s="146"/>
      <c r="L55" s="147"/>
      <c r="M55" s="102">
        <f t="shared" ref="M55:M60" si="1">ROUND(J55*$O$31,0)</f>
        <v>0</v>
      </c>
      <c r="N55" s="103"/>
      <c r="O55" s="115"/>
      <c r="P55" s="263">
        <f>+P54</f>
        <v>0</v>
      </c>
      <c r="Q55" s="278" t="s">
        <v>25</v>
      </c>
      <c r="R55" s="278"/>
      <c r="S55" s="278" t="s">
        <v>26</v>
      </c>
      <c r="T55" s="109">
        <v>7500</v>
      </c>
      <c r="U55" s="109"/>
      <c r="V55" s="278" t="s">
        <v>6</v>
      </c>
      <c r="W55" s="285"/>
      <c r="X55" s="285"/>
      <c r="Y55" s="282"/>
      <c r="Z55" s="282">
        <v>10</v>
      </c>
      <c r="AA55" s="286" t="s">
        <v>166</v>
      </c>
    </row>
    <row r="56" spans="1:31" ht="12" customHeight="1" x14ac:dyDescent="0.15">
      <c r="A56" s="119"/>
      <c r="B56" s="120"/>
      <c r="C56" s="121"/>
      <c r="D56" s="124" t="s">
        <v>184</v>
      </c>
      <c r="E56" s="125"/>
      <c r="F56" s="125"/>
      <c r="G56" s="125"/>
      <c r="H56" s="125"/>
      <c r="I56" s="126"/>
      <c r="J56" s="145">
        <f>P56*T56</f>
        <v>0</v>
      </c>
      <c r="K56" s="146"/>
      <c r="L56" s="147"/>
      <c r="M56" s="102">
        <f t="shared" si="1"/>
        <v>0</v>
      </c>
      <c r="N56" s="103"/>
      <c r="O56" s="115"/>
      <c r="P56" s="263"/>
      <c r="Q56" s="278" t="s">
        <v>25</v>
      </c>
      <c r="R56" s="278"/>
      <c r="S56" s="278" t="s">
        <v>26</v>
      </c>
      <c r="T56" s="143">
        <v>2000</v>
      </c>
      <c r="U56" s="143"/>
      <c r="V56" s="278" t="s">
        <v>6</v>
      </c>
      <c r="W56" s="285"/>
      <c r="X56" s="285"/>
      <c r="Y56" s="282"/>
      <c r="Z56" s="282"/>
      <c r="AA56" s="286"/>
    </row>
    <row r="57" spans="1:31" ht="12" customHeight="1" x14ac:dyDescent="0.15">
      <c r="A57" s="119"/>
      <c r="B57" s="120"/>
      <c r="C57" s="121"/>
      <c r="D57" s="124" t="s">
        <v>185</v>
      </c>
      <c r="E57" s="125"/>
      <c r="F57" s="125"/>
      <c r="G57" s="125"/>
      <c r="H57" s="125"/>
      <c r="I57" s="126"/>
      <c r="J57" s="145">
        <f>P57*T57</f>
        <v>0</v>
      </c>
      <c r="K57" s="146"/>
      <c r="L57" s="147"/>
      <c r="M57" s="102">
        <f t="shared" si="1"/>
        <v>0</v>
      </c>
      <c r="N57" s="103"/>
      <c r="O57" s="115"/>
      <c r="P57" s="263"/>
      <c r="Q57" s="278" t="s">
        <v>25</v>
      </c>
      <c r="R57" s="278"/>
      <c r="S57" s="278" t="s">
        <v>26</v>
      </c>
      <c r="T57" s="143">
        <v>2000</v>
      </c>
      <c r="U57" s="143"/>
      <c r="V57" s="278" t="s">
        <v>6</v>
      </c>
      <c r="W57" s="285"/>
      <c r="X57" s="285"/>
      <c r="Y57" s="282"/>
      <c r="Z57" s="282"/>
      <c r="AA57" s="286"/>
    </row>
    <row r="58" spans="1:31" ht="12" customHeight="1" x14ac:dyDescent="0.15">
      <c r="A58" s="119"/>
      <c r="B58" s="120"/>
      <c r="C58" s="121"/>
      <c r="D58" s="124" t="s">
        <v>186</v>
      </c>
      <c r="E58" s="125"/>
      <c r="F58" s="125"/>
      <c r="G58" s="125"/>
      <c r="H58" s="125"/>
      <c r="I58" s="126"/>
      <c r="J58" s="145">
        <f>P58*T58</f>
        <v>0</v>
      </c>
      <c r="K58" s="146"/>
      <c r="L58" s="147"/>
      <c r="M58" s="102">
        <f t="shared" si="1"/>
        <v>0</v>
      </c>
      <c r="N58" s="103"/>
      <c r="O58" s="115"/>
      <c r="P58" s="263"/>
      <c r="Q58" s="278" t="s">
        <v>25</v>
      </c>
      <c r="R58" s="278"/>
      <c r="S58" s="278" t="s">
        <v>26</v>
      </c>
      <c r="T58" s="143">
        <v>2000</v>
      </c>
      <c r="U58" s="143"/>
      <c r="V58" s="278" t="s">
        <v>6</v>
      </c>
      <c r="W58" s="285"/>
      <c r="X58" s="285"/>
      <c r="Y58" s="282"/>
      <c r="Z58" s="282"/>
      <c r="AA58" s="286"/>
    </row>
    <row r="59" spans="1:31" ht="12" customHeight="1" x14ac:dyDescent="0.15">
      <c r="A59" s="119"/>
      <c r="B59" s="120"/>
      <c r="C59" s="121"/>
      <c r="D59" s="124" t="s">
        <v>187</v>
      </c>
      <c r="E59" s="125"/>
      <c r="F59" s="125"/>
      <c r="G59" s="125"/>
      <c r="H59" s="125"/>
      <c r="I59" s="126"/>
      <c r="J59" s="145">
        <f>P59*T59</f>
        <v>0</v>
      </c>
      <c r="K59" s="146"/>
      <c r="L59" s="147"/>
      <c r="M59" s="102">
        <f t="shared" si="1"/>
        <v>0</v>
      </c>
      <c r="N59" s="103"/>
      <c r="O59" s="115"/>
      <c r="P59" s="263"/>
      <c r="Q59" s="278" t="s">
        <v>25</v>
      </c>
      <c r="R59" s="278"/>
      <c r="S59" s="278" t="s">
        <v>26</v>
      </c>
      <c r="T59" s="143">
        <v>2000</v>
      </c>
      <c r="U59" s="143"/>
      <c r="V59" s="278" t="s">
        <v>6</v>
      </c>
      <c r="W59" s="285"/>
      <c r="X59" s="285"/>
      <c r="Y59" s="282"/>
      <c r="Z59" s="282"/>
      <c r="AA59" s="286"/>
    </row>
    <row r="60" spans="1:31" ht="12" customHeight="1" x14ac:dyDescent="0.15">
      <c r="A60" s="119"/>
      <c r="B60" s="120"/>
      <c r="C60" s="121"/>
      <c r="D60" s="111" t="s">
        <v>188</v>
      </c>
      <c r="E60" s="111"/>
      <c r="F60" s="111"/>
      <c r="G60" s="111"/>
      <c r="H60" s="111"/>
      <c r="I60" s="111"/>
      <c r="J60" s="145">
        <f>ROUND(SUM(J54:L59)*0.3,0)</f>
        <v>0</v>
      </c>
      <c r="K60" s="146"/>
      <c r="L60" s="147"/>
      <c r="M60" s="102">
        <f t="shared" si="1"/>
        <v>0</v>
      </c>
      <c r="N60" s="103"/>
      <c r="O60" s="115"/>
      <c r="P60" s="288" t="s">
        <v>232</v>
      </c>
      <c r="Q60" s="278"/>
      <c r="R60" s="278"/>
      <c r="S60" s="278"/>
      <c r="T60" s="278"/>
      <c r="U60" s="278"/>
      <c r="V60" s="278"/>
      <c r="W60" s="278"/>
      <c r="X60" s="278"/>
      <c r="Y60" s="278"/>
      <c r="Z60" s="278"/>
      <c r="AA60" s="279"/>
    </row>
    <row r="61" spans="1:31" ht="12" customHeight="1" x14ac:dyDescent="0.15">
      <c r="A61" s="122"/>
      <c r="B61" s="123"/>
      <c r="C61" s="97"/>
      <c r="D61" s="111" t="s">
        <v>189</v>
      </c>
      <c r="E61" s="111"/>
      <c r="F61" s="111"/>
      <c r="G61" s="111"/>
      <c r="H61" s="111"/>
      <c r="I61" s="111"/>
      <c r="J61" s="144">
        <f>SUM(J54:J60)</f>
        <v>0</v>
      </c>
      <c r="K61" s="109"/>
      <c r="L61" s="170"/>
      <c r="M61" s="102">
        <f>SUM(M54:M60)</f>
        <v>0</v>
      </c>
      <c r="N61" s="103"/>
      <c r="O61" s="115"/>
      <c r="P61" s="288" t="s">
        <v>190</v>
      </c>
      <c r="Q61" s="278"/>
      <c r="R61" s="278"/>
      <c r="S61" s="278"/>
      <c r="T61" s="278"/>
      <c r="U61" s="278"/>
      <c r="V61" s="278"/>
      <c r="W61" s="278"/>
      <c r="X61" s="278"/>
      <c r="Y61" s="278"/>
      <c r="Z61" s="278"/>
      <c r="AA61" s="279"/>
    </row>
    <row r="62" spans="1:31" ht="12" customHeight="1" x14ac:dyDescent="0.15">
      <c r="A62" s="127" t="s">
        <v>5</v>
      </c>
      <c r="B62" s="114"/>
      <c r="C62" s="114"/>
      <c r="D62" s="114"/>
      <c r="E62" s="114"/>
      <c r="F62" s="114"/>
      <c r="G62" s="114"/>
      <c r="H62" s="114"/>
      <c r="I62" s="110"/>
      <c r="J62" s="144">
        <f>ROUND(J61*0.3,0)</f>
        <v>0</v>
      </c>
      <c r="K62" s="109"/>
      <c r="L62" s="170"/>
      <c r="M62" s="102">
        <f>ROUND(J62*$O$31,0)</f>
        <v>0</v>
      </c>
      <c r="N62" s="103"/>
      <c r="O62" s="115"/>
      <c r="P62" s="291" t="s">
        <v>191</v>
      </c>
      <c r="Q62" s="287"/>
      <c r="R62" s="287"/>
      <c r="S62" s="287"/>
      <c r="T62" s="287"/>
      <c r="U62" s="287"/>
      <c r="V62" s="287"/>
      <c r="W62" s="287"/>
      <c r="X62" s="287"/>
      <c r="Y62" s="287"/>
      <c r="Z62" s="287"/>
      <c r="AA62" s="283"/>
      <c r="AE62" s="37"/>
    </row>
    <row r="63" spans="1:31" ht="12" customHeight="1" x14ac:dyDescent="0.15">
      <c r="A63" s="113" t="s">
        <v>72</v>
      </c>
      <c r="B63" s="158"/>
      <c r="C63" s="158"/>
      <c r="D63" s="158"/>
      <c r="E63" s="158"/>
      <c r="F63" s="158"/>
      <c r="G63" s="158"/>
      <c r="H63" s="158"/>
      <c r="I63" s="159"/>
      <c r="J63" s="102">
        <f>SUM(J61:L62)</f>
        <v>0</v>
      </c>
      <c r="K63" s="103"/>
      <c r="L63" s="115"/>
      <c r="M63" s="102">
        <f>+SUM(M61:M62)</f>
        <v>0</v>
      </c>
      <c r="N63" s="103"/>
      <c r="O63" s="115"/>
      <c r="P63" s="288"/>
      <c r="Q63" s="278"/>
      <c r="R63" s="278"/>
      <c r="S63" s="278"/>
      <c r="T63" s="278"/>
      <c r="U63" s="278"/>
      <c r="V63" s="278"/>
      <c r="W63" s="278"/>
      <c r="X63" s="278"/>
      <c r="Y63" s="278"/>
      <c r="Z63" s="278"/>
      <c r="AA63" s="279"/>
    </row>
    <row r="64" spans="1:31" s="258" customFormat="1" ht="12" customHeight="1" x14ac:dyDescent="0.15">
      <c r="A64" s="269"/>
      <c r="B64" s="269"/>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row>
    <row r="65" spans="1:27" s="258" customFormat="1" ht="12" customHeight="1" x14ac:dyDescent="0.15">
      <c r="A65" s="269" t="s">
        <v>40</v>
      </c>
      <c r="B65" s="269"/>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row>
    <row r="66" spans="1:27" s="258" customFormat="1" ht="12" customHeight="1" x14ac:dyDescent="0.15">
      <c r="A66" s="99" t="s">
        <v>0</v>
      </c>
      <c r="B66" s="104"/>
      <c r="C66" s="105"/>
      <c r="D66" s="99" t="s">
        <v>1</v>
      </c>
      <c r="E66" s="104"/>
      <c r="F66" s="104"/>
      <c r="G66" s="104"/>
      <c r="H66" s="104"/>
      <c r="I66" s="105"/>
      <c r="J66" s="99" t="s">
        <v>2</v>
      </c>
      <c r="K66" s="104"/>
      <c r="L66" s="105"/>
      <c r="M66" s="284" t="s">
        <v>15</v>
      </c>
      <c r="N66" s="281"/>
      <c r="O66" s="276">
        <v>0.1</v>
      </c>
      <c r="P66" s="99" t="s">
        <v>3</v>
      </c>
      <c r="Q66" s="104"/>
      <c r="R66" s="104"/>
      <c r="S66" s="104"/>
      <c r="T66" s="104"/>
      <c r="U66" s="104"/>
      <c r="V66" s="104"/>
      <c r="W66" s="104"/>
      <c r="X66" s="104"/>
      <c r="Y66" s="104"/>
      <c r="Z66" s="104"/>
      <c r="AA66" s="105"/>
    </row>
    <row r="67" spans="1:27" s="258" customFormat="1" ht="12" customHeight="1" x14ac:dyDescent="0.15">
      <c r="A67" s="116" t="s">
        <v>4</v>
      </c>
      <c r="B67" s="117"/>
      <c r="C67" s="118"/>
      <c r="D67" s="111" t="s">
        <v>192</v>
      </c>
      <c r="E67" s="111"/>
      <c r="F67" s="111"/>
      <c r="G67" s="111"/>
      <c r="H67" s="111"/>
      <c r="I67" s="111"/>
      <c r="J67" s="145">
        <f>P67*T67</f>
        <v>0</v>
      </c>
      <c r="K67" s="146"/>
      <c r="L67" s="147"/>
      <c r="M67" s="102">
        <f>ROUND(J67*$O$31,0)</f>
        <v>0</v>
      </c>
      <c r="N67" s="103"/>
      <c r="O67" s="115"/>
      <c r="P67" s="263"/>
      <c r="Q67" s="278" t="s">
        <v>25</v>
      </c>
      <c r="R67" s="278"/>
      <c r="S67" s="278" t="s">
        <v>26</v>
      </c>
      <c r="T67" s="109">
        <v>3000</v>
      </c>
      <c r="U67" s="109"/>
      <c r="V67" s="278" t="s">
        <v>6</v>
      </c>
      <c r="W67" s="278"/>
      <c r="X67" s="114"/>
      <c r="Y67" s="114"/>
      <c r="Z67" s="278"/>
      <c r="AA67" s="279"/>
    </row>
    <row r="68" spans="1:27" s="261" customFormat="1" ht="12" customHeight="1" x14ac:dyDescent="0.15">
      <c r="A68" s="119"/>
      <c r="B68" s="120"/>
      <c r="C68" s="121"/>
      <c r="D68" s="124" t="s">
        <v>193</v>
      </c>
      <c r="E68" s="125"/>
      <c r="F68" s="125"/>
      <c r="G68" s="125"/>
      <c r="H68" s="125"/>
      <c r="I68" s="126"/>
      <c r="J68" s="145">
        <f>P68*T68</f>
        <v>0</v>
      </c>
      <c r="K68" s="146"/>
      <c r="L68" s="147"/>
      <c r="M68" s="102">
        <f>ROUND(J68*$O$31,0)</f>
        <v>0</v>
      </c>
      <c r="N68" s="103"/>
      <c r="O68" s="115"/>
      <c r="P68" s="263">
        <f>+P67</f>
        <v>0</v>
      </c>
      <c r="Q68" s="278" t="s">
        <v>25</v>
      </c>
      <c r="R68" s="278"/>
      <c r="S68" s="278" t="s">
        <v>26</v>
      </c>
      <c r="T68" s="109">
        <v>4500</v>
      </c>
      <c r="U68" s="109"/>
      <c r="V68" s="278" t="s">
        <v>6</v>
      </c>
      <c r="W68" s="285"/>
      <c r="X68" s="285"/>
      <c r="Y68" s="282"/>
      <c r="Z68" s="282"/>
      <c r="AA68" s="286"/>
    </row>
    <row r="69" spans="1:27" s="261" customFormat="1" ht="12" customHeight="1" x14ac:dyDescent="0.15">
      <c r="A69" s="119"/>
      <c r="B69" s="120"/>
      <c r="C69" s="121"/>
      <c r="D69" s="111" t="s">
        <v>194</v>
      </c>
      <c r="E69" s="111"/>
      <c r="F69" s="111"/>
      <c r="G69" s="111"/>
      <c r="H69" s="111"/>
      <c r="I69" s="111"/>
      <c r="J69" s="145">
        <f>ROUND(SUM(J67:L68)*0.3,0)</f>
        <v>0</v>
      </c>
      <c r="K69" s="146"/>
      <c r="L69" s="147"/>
      <c r="M69" s="102">
        <f>ROUND(J69*$O$31,0)</f>
        <v>0</v>
      </c>
      <c r="N69" s="103"/>
      <c r="O69" s="115"/>
      <c r="P69" s="288" t="s">
        <v>230</v>
      </c>
      <c r="Q69" s="278"/>
      <c r="R69" s="278"/>
      <c r="S69" s="278"/>
      <c r="T69" s="278"/>
      <c r="U69" s="278"/>
      <c r="V69" s="278"/>
      <c r="W69" s="278"/>
      <c r="X69" s="278"/>
      <c r="Y69" s="278"/>
      <c r="Z69" s="278"/>
      <c r="AA69" s="279"/>
    </row>
    <row r="70" spans="1:27" s="261" customFormat="1" ht="12" customHeight="1" x14ac:dyDescent="0.15">
      <c r="A70" s="122"/>
      <c r="B70" s="123"/>
      <c r="C70" s="97"/>
      <c r="D70" s="111" t="s">
        <v>195</v>
      </c>
      <c r="E70" s="111"/>
      <c r="F70" s="111"/>
      <c r="G70" s="111"/>
      <c r="H70" s="111"/>
      <c r="I70" s="111"/>
      <c r="J70" s="144">
        <f>SUM(J67:J69)</f>
        <v>0</v>
      </c>
      <c r="K70" s="109"/>
      <c r="L70" s="170"/>
      <c r="M70" s="102">
        <f>SUM(M67:M69)</f>
        <v>0</v>
      </c>
      <c r="N70" s="103"/>
      <c r="O70" s="115"/>
      <c r="P70" s="288" t="s">
        <v>196</v>
      </c>
      <c r="Q70" s="278"/>
      <c r="R70" s="278"/>
      <c r="S70" s="278"/>
      <c r="T70" s="278"/>
      <c r="U70" s="278"/>
      <c r="V70" s="278"/>
      <c r="W70" s="278"/>
      <c r="X70" s="278"/>
      <c r="Y70" s="278"/>
      <c r="Z70" s="278"/>
      <c r="AA70" s="279"/>
    </row>
    <row r="71" spans="1:27" s="261" customFormat="1" ht="12" customHeight="1" x14ac:dyDescent="0.15">
      <c r="A71" s="127" t="s">
        <v>5</v>
      </c>
      <c r="B71" s="114"/>
      <c r="C71" s="114"/>
      <c r="D71" s="114"/>
      <c r="E71" s="114"/>
      <c r="F71" s="114"/>
      <c r="G71" s="114"/>
      <c r="H71" s="114"/>
      <c r="I71" s="110"/>
      <c r="J71" s="144">
        <f>ROUND(J70*0.3,0)</f>
        <v>0</v>
      </c>
      <c r="K71" s="109"/>
      <c r="L71" s="170"/>
      <c r="M71" s="102">
        <f>ROUND(J71*$O$31,0)</f>
        <v>0</v>
      </c>
      <c r="N71" s="103"/>
      <c r="O71" s="115"/>
      <c r="P71" s="291" t="s">
        <v>197</v>
      </c>
      <c r="Q71" s="287"/>
      <c r="R71" s="287"/>
      <c r="S71" s="287"/>
      <c r="T71" s="287"/>
      <c r="U71" s="287"/>
      <c r="V71" s="287"/>
      <c r="W71" s="287"/>
      <c r="X71" s="287"/>
      <c r="Y71" s="287"/>
      <c r="Z71" s="287"/>
      <c r="AA71" s="283"/>
    </row>
    <row r="72" spans="1:27" s="261" customFormat="1" ht="12" customHeight="1" x14ac:dyDescent="0.15">
      <c r="A72" s="113" t="s">
        <v>73</v>
      </c>
      <c r="B72" s="158"/>
      <c r="C72" s="158"/>
      <c r="D72" s="158"/>
      <c r="E72" s="158"/>
      <c r="F72" s="158"/>
      <c r="G72" s="158"/>
      <c r="H72" s="158"/>
      <c r="I72" s="159"/>
      <c r="J72" s="102">
        <f>SUM(J70:L71)</f>
        <v>0</v>
      </c>
      <c r="K72" s="103"/>
      <c r="L72" s="115"/>
      <c r="M72" s="102">
        <f>+SUM(M70:M71)</f>
        <v>0</v>
      </c>
      <c r="N72" s="103"/>
      <c r="O72" s="115"/>
      <c r="P72" s="288"/>
      <c r="Q72" s="278"/>
      <c r="R72" s="278"/>
      <c r="S72" s="278"/>
      <c r="T72" s="278"/>
      <c r="U72" s="278"/>
      <c r="V72" s="278"/>
      <c r="W72" s="278"/>
      <c r="X72" s="278"/>
      <c r="Y72" s="278"/>
      <c r="Z72" s="278"/>
      <c r="AA72" s="279"/>
    </row>
    <row r="73" spans="1:27" s="261" customFormat="1" ht="12" customHeight="1" x14ac:dyDescent="0.15">
      <c r="A73" s="269"/>
      <c r="B73" s="269"/>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row>
    <row r="74" spans="1:27" s="261" customFormat="1" ht="12" customHeight="1" thickBot="1" x14ac:dyDescent="0.2">
      <c r="A74" s="258"/>
      <c r="B74" s="258"/>
      <c r="C74" s="258"/>
      <c r="D74" s="258"/>
      <c r="E74" s="258"/>
      <c r="F74" s="258"/>
      <c r="G74" s="258"/>
      <c r="H74" s="258"/>
      <c r="I74" s="258"/>
      <c r="J74" s="139" t="s">
        <v>2</v>
      </c>
      <c r="K74" s="139"/>
      <c r="L74" s="139"/>
      <c r="M74" s="139"/>
      <c r="N74" s="139"/>
      <c r="O74" s="258"/>
      <c r="P74" s="139" t="s">
        <v>15</v>
      </c>
      <c r="Q74" s="139"/>
      <c r="R74" s="139"/>
      <c r="S74" s="139"/>
      <c r="T74" s="139"/>
      <c r="U74" s="258"/>
      <c r="V74" s="139" t="s">
        <v>18</v>
      </c>
      <c r="W74" s="139"/>
      <c r="X74" s="139"/>
      <c r="Y74" s="139"/>
      <c r="Z74" s="139"/>
      <c r="AA74" s="258"/>
    </row>
    <row r="75" spans="1:27" s="261" customFormat="1" ht="12" customHeight="1" thickBot="1" x14ac:dyDescent="0.2">
      <c r="A75" s="132" t="s">
        <v>16</v>
      </c>
      <c r="B75" s="132"/>
      <c r="C75" s="132"/>
      <c r="D75" s="132"/>
      <c r="E75" s="132"/>
      <c r="F75" s="258"/>
      <c r="G75" s="258"/>
      <c r="H75" s="268" t="s">
        <v>28</v>
      </c>
      <c r="I75" s="258" t="s">
        <v>29</v>
      </c>
      <c r="J75" s="133">
        <f>+J17</f>
        <v>760500</v>
      </c>
      <c r="K75" s="134"/>
      <c r="L75" s="134"/>
      <c r="M75" s="134"/>
      <c r="N75" s="135"/>
      <c r="O75" s="20" t="s">
        <v>32</v>
      </c>
      <c r="P75" s="133">
        <f>M17</f>
        <v>76050</v>
      </c>
      <c r="Q75" s="134"/>
      <c r="R75" s="134"/>
      <c r="S75" s="134"/>
      <c r="T75" s="135"/>
      <c r="U75" s="20" t="s">
        <v>33</v>
      </c>
      <c r="V75" s="133">
        <f>+J75+P75</f>
        <v>836550</v>
      </c>
      <c r="W75" s="134"/>
      <c r="X75" s="134"/>
      <c r="Y75" s="134"/>
      <c r="Z75" s="135"/>
      <c r="AA75" s="258"/>
    </row>
    <row r="76" spans="1:27" ht="12" customHeight="1" thickBot="1" x14ac:dyDescent="0.2">
      <c r="A76" s="268"/>
      <c r="B76" s="268"/>
      <c r="C76" s="268"/>
      <c r="D76" s="268"/>
      <c r="E76" s="258"/>
      <c r="F76" s="258"/>
      <c r="G76" s="268"/>
      <c r="H76" s="268"/>
      <c r="I76" s="258"/>
      <c r="J76" s="142"/>
      <c r="K76" s="142"/>
      <c r="L76" s="142"/>
      <c r="M76" s="142"/>
      <c r="N76" s="142"/>
      <c r="O76" s="258"/>
      <c r="P76" s="142"/>
      <c r="Q76" s="142"/>
      <c r="R76" s="142"/>
      <c r="S76" s="142"/>
      <c r="T76" s="142"/>
      <c r="U76" s="258"/>
      <c r="V76" s="142"/>
      <c r="W76" s="142"/>
      <c r="X76" s="142"/>
      <c r="Y76" s="142"/>
      <c r="Z76" s="142"/>
      <c r="AA76" s="258"/>
    </row>
    <row r="77" spans="1:27" ht="12" customHeight="1" thickBot="1" x14ac:dyDescent="0.2">
      <c r="A77" s="148" t="s">
        <v>86</v>
      </c>
      <c r="B77" s="148"/>
      <c r="C77" s="148"/>
      <c r="D77" s="148"/>
      <c r="E77" s="148"/>
      <c r="F77" s="148"/>
      <c r="G77" s="148"/>
      <c r="H77" s="268" t="s">
        <v>87</v>
      </c>
      <c r="I77" s="258" t="s">
        <v>29</v>
      </c>
      <c r="J77" s="133">
        <f>+J25</f>
        <v>202800</v>
      </c>
      <c r="K77" s="134"/>
      <c r="L77" s="134"/>
      <c r="M77" s="134"/>
      <c r="N77" s="135"/>
      <c r="O77" s="20" t="s">
        <v>32</v>
      </c>
      <c r="P77" s="133">
        <f>M25</f>
        <v>20280</v>
      </c>
      <c r="Q77" s="134"/>
      <c r="R77" s="134"/>
      <c r="S77" s="134"/>
      <c r="T77" s="135"/>
      <c r="U77" s="20" t="s">
        <v>33</v>
      </c>
      <c r="V77" s="133">
        <f>+J77+P77</f>
        <v>223080</v>
      </c>
      <c r="W77" s="134"/>
      <c r="X77" s="134"/>
      <c r="Y77" s="134"/>
      <c r="Z77" s="135"/>
      <c r="AA77" s="258"/>
    </row>
    <row r="78" spans="1:27" ht="12" customHeight="1" thickBot="1" x14ac:dyDescent="0.2">
      <c r="A78" s="268"/>
      <c r="B78" s="268"/>
      <c r="C78" s="268"/>
      <c r="D78" s="268"/>
      <c r="E78" s="258"/>
      <c r="F78" s="258"/>
      <c r="G78" s="268"/>
      <c r="H78" s="268"/>
      <c r="I78" s="258"/>
      <c r="J78" s="142"/>
      <c r="K78" s="142"/>
      <c r="L78" s="142"/>
      <c r="M78" s="142"/>
      <c r="N78" s="142"/>
      <c r="O78" s="258"/>
      <c r="P78" s="142"/>
      <c r="Q78" s="142"/>
      <c r="R78" s="142"/>
      <c r="S78" s="142"/>
      <c r="T78" s="142"/>
      <c r="U78" s="258"/>
      <c r="V78" s="142"/>
      <c r="W78" s="142"/>
      <c r="X78" s="142"/>
      <c r="Y78" s="142"/>
      <c r="Z78" s="142"/>
      <c r="AA78" s="258"/>
    </row>
    <row r="79" spans="1:27" ht="12" customHeight="1" thickBot="1" x14ac:dyDescent="0.2">
      <c r="A79" s="132" t="s">
        <v>17</v>
      </c>
      <c r="B79" s="132"/>
      <c r="C79" s="132"/>
      <c r="D79" s="132"/>
      <c r="E79" s="132"/>
      <c r="F79" s="258"/>
      <c r="G79" s="258"/>
      <c r="H79" s="268" t="s">
        <v>30</v>
      </c>
      <c r="I79" s="258" t="s">
        <v>29</v>
      </c>
      <c r="J79" s="133">
        <f>J41+J50</f>
        <v>0</v>
      </c>
      <c r="K79" s="134"/>
      <c r="L79" s="134"/>
      <c r="M79" s="134"/>
      <c r="N79" s="135"/>
      <c r="O79" s="20" t="s">
        <v>32</v>
      </c>
      <c r="P79" s="133">
        <f>M41+M50</f>
        <v>0</v>
      </c>
      <c r="Q79" s="134"/>
      <c r="R79" s="134"/>
      <c r="S79" s="134"/>
      <c r="T79" s="135"/>
      <c r="U79" s="20" t="s">
        <v>33</v>
      </c>
      <c r="V79" s="133">
        <f>+J79+P79</f>
        <v>0</v>
      </c>
      <c r="W79" s="134"/>
      <c r="X79" s="134"/>
      <c r="Y79" s="134"/>
      <c r="Z79" s="135"/>
      <c r="AA79" s="258"/>
    </row>
    <row r="80" spans="1:27" ht="12" customHeight="1" x14ac:dyDescent="0.15">
      <c r="A80" s="266"/>
      <c r="B80" s="266"/>
      <c r="C80" s="266"/>
      <c r="D80" s="266"/>
      <c r="E80" s="266"/>
      <c r="F80" s="261"/>
      <c r="G80" s="261"/>
      <c r="H80" s="265"/>
      <c r="I80" s="261"/>
      <c r="J80" s="270"/>
      <c r="K80" s="270"/>
      <c r="L80" s="270"/>
      <c r="M80" s="270"/>
      <c r="N80" s="270"/>
      <c r="O80" s="16"/>
      <c r="P80" s="270"/>
      <c r="Q80" s="270"/>
      <c r="R80" s="270"/>
      <c r="S80" s="270"/>
      <c r="T80" s="270"/>
      <c r="U80" s="16"/>
      <c r="V80" s="270"/>
      <c r="W80" s="270"/>
      <c r="X80" s="270"/>
      <c r="Y80" s="270"/>
      <c r="Z80" s="270"/>
      <c r="AA80" s="261"/>
    </row>
    <row r="81" spans="1:27" ht="12" customHeight="1" thickBot="1" x14ac:dyDescent="0.2">
      <c r="A81" s="266"/>
      <c r="B81" s="271"/>
      <c r="C81" s="271"/>
      <c r="D81" s="271"/>
      <c r="E81" s="271"/>
      <c r="F81" s="272"/>
      <c r="G81" s="272"/>
      <c r="H81" s="273"/>
      <c r="I81" s="272"/>
      <c r="J81" s="274"/>
      <c r="K81" s="274"/>
      <c r="L81" s="274"/>
      <c r="M81" s="274"/>
      <c r="N81" s="274"/>
      <c r="O81" s="34"/>
      <c r="P81" s="274"/>
      <c r="Q81" s="274"/>
      <c r="R81" s="274"/>
      <c r="S81" s="274"/>
      <c r="T81" s="274"/>
      <c r="U81" s="34"/>
      <c r="V81" s="274"/>
      <c r="W81" s="274"/>
      <c r="X81" s="274"/>
      <c r="Y81" s="274"/>
      <c r="Z81" s="274"/>
      <c r="AA81" s="272"/>
    </row>
    <row r="82" spans="1:27" ht="12" customHeight="1" thickBot="1" x14ac:dyDescent="0.2">
      <c r="A82" s="266"/>
      <c r="B82" s="140" t="s">
        <v>45</v>
      </c>
      <c r="C82" s="140"/>
      <c r="D82" s="140"/>
      <c r="E82" s="140"/>
      <c r="F82" s="140"/>
      <c r="G82" s="140"/>
      <c r="H82" s="265" t="s">
        <v>43</v>
      </c>
      <c r="I82" s="261" t="s">
        <v>29</v>
      </c>
      <c r="J82" s="129">
        <f>+J63</f>
        <v>0</v>
      </c>
      <c r="K82" s="130"/>
      <c r="L82" s="130"/>
      <c r="M82" s="130"/>
      <c r="N82" s="131"/>
      <c r="O82" s="35" t="s">
        <v>32</v>
      </c>
      <c r="P82" s="129">
        <f>+M63</f>
        <v>0</v>
      </c>
      <c r="Q82" s="130"/>
      <c r="R82" s="130"/>
      <c r="S82" s="130"/>
      <c r="T82" s="131"/>
      <c r="U82" s="16" t="s">
        <v>33</v>
      </c>
      <c r="V82" s="129">
        <f>+J82+P82</f>
        <v>0</v>
      </c>
      <c r="W82" s="130"/>
      <c r="X82" s="130"/>
      <c r="Y82" s="130"/>
      <c r="Z82" s="131"/>
      <c r="AA82" s="261"/>
    </row>
    <row r="83" spans="1:27" ht="12" customHeight="1" thickBot="1" x14ac:dyDescent="0.2">
      <c r="A83" s="266"/>
      <c r="B83" s="266"/>
      <c r="C83" s="266"/>
      <c r="D83" s="266"/>
      <c r="E83" s="266"/>
      <c r="F83" s="261"/>
      <c r="G83" s="261"/>
      <c r="H83" s="261"/>
      <c r="I83" s="261"/>
      <c r="J83" s="267"/>
      <c r="K83" s="267"/>
      <c r="L83" s="267"/>
      <c r="M83" s="267"/>
      <c r="N83" s="267"/>
      <c r="O83" s="16"/>
      <c r="P83" s="267"/>
      <c r="Q83" s="267"/>
      <c r="R83" s="267"/>
      <c r="S83" s="267"/>
      <c r="T83" s="267"/>
      <c r="U83" s="16"/>
      <c r="V83" s="267"/>
      <c r="W83" s="267"/>
      <c r="X83" s="267"/>
      <c r="Y83" s="267"/>
      <c r="Z83" s="267"/>
      <c r="AA83" s="261"/>
    </row>
    <row r="84" spans="1:27" ht="12" customHeight="1" thickBot="1" x14ac:dyDescent="0.2">
      <c r="A84" s="266"/>
      <c r="B84" s="275" t="s">
        <v>42</v>
      </c>
      <c r="C84" s="266"/>
      <c r="D84" s="266"/>
      <c r="E84" s="266"/>
      <c r="F84" s="261"/>
      <c r="G84" s="261"/>
      <c r="H84" s="265" t="s">
        <v>44</v>
      </c>
      <c r="I84" s="261"/>
      <c r="J84" s="129">
        <f>J72</f>
        <v>0</v>
      </c>
      <c r="K84" s="130"/>
      <c r="L84" s="130"/>
      <c r="M84" s="130"/>
      <c r="N84" s="131"/>
      <c r="O84" s="16" t="s">
        <v>32</v>
      </c>
      <c r="P84" s="129">
        <f>M72</f>
        <v>0</v>
      </c>
      <c r="Q84" s="130"/>
      <c r="R84" s="130"/>
      <c r="S84" s="130"/>
      <c r="T84" s="131"/>
      <c r="U84" s="16" t="s">
        <v>33</v>
      </c>
      <c r="V84" s="129">
        <f>+J84+P84</f>
        <v>0</v>
      </c>
      <c r="W84" s="130"/>
      <c r="X84" s="130"/>
      <c r="Y84" s="130"/>
      <c r="Z84" s="131"/>
      <c r="AA84" s="261"/>
    </row>
    <row r="85" spans="1:27" ht="12" customHeight="1" x14ac:dyDescent="0.15">
      <c r="A85" s="266"/>
      <c r="B85" s="266"/>
      <c r="C85" s="266"/>
      <c r="D85" s="266"/>
      <c r="E85" s="266"/>
      <c r="F85" s="261"/>
      <c r="G85" s="261"/>
      <c r="H85" s="265"/>
      <c r="I85" s="261"/>
      <c r="J85" s="169"/>
      <c r="K85" s="169"/>
      <c r="L85" s="169"/>
      <c r="M85" s="169"/>
      <c r="N85" s="169"/>
      <c r="O85" s="261"/>
      <c r="P85" s="169"/>
      <c r="Q85" s="169"/>
      <c r="R85" s="169"/>
      <c r="S85" s="169"/>
      <c r="T85" s="169"/>
      <c r="U85" s="261"/>
      <c r="V85" s="169"/>
      <c r="W85" s="169"/>
      <c r="X85" s="169"/>
      <c r="Y85" s="169"/>
      <c r="Z85" s="169"/>
      <c r="AA85" s="261"/>
    </row>
    <row r="86" spans="1:27" s="261" customFormat="1" ht="12" customHeight="1" x14ac:dyDescent="0.15">
      <c r="A86" s="266"/>
      <c r="B86" s="266"/>
      <c r="C86" s="266"/>
      <c r="D86" s="266"/>
      <c r="E86" s="266"/>
      <c r="H86" s="265"/>
      <c r="J86" s="172"/>
      <c r="K86" s="172"/>
      <c r="L86" s="172"/>
      <c r="M86" s="172"/>
      <c r="N86" s="172"/>
      <c r="P86" s="172"/>
      <c r="Q86" s="172"/>
      <c r="R86" s="172"/>
      <c r="S86" s="172"/>
      <c r="T86" s="172"/>
      <c r="V86" s="172"/>
      <c r="W86" s="172"/>
      <c r="X86" s="172"/>
      <c r="Y86" s="172"/>
      <c r="Z86" s="172"/>
    </row>
    <row r="87" spans="1:27" ht="12" customHeight="1" x14ac:dyDescent="0.15">
      <c r="A87" s="261" t="s">
        <v>198</v>
      </c>
    </row>
    <row r="88" spans="1:27" ht="12" customHeight="1" x14ac:dyDescent="0.15">
      <c r="A88" s="261"/>
    </row>
    <row r="89" spans="1:27" ht="12" customHeight="1" x14ac:dyDescent="0.15">
      <c r="A89" s="269" t="s">
        <v>199</v>
      </c>
    </row>
    <row r="90" spans="1:27" ht="12" customHeight="1" x14ac:dyDescent="0.15">
      <c r="A90" s="99" t="s">
        <v>0</v>
      </c>
      <c r="B90" s="104"/>
      <c r="C90" s="105"/>
      <c r="D90" s="99" t="s">
        <v>1</v>
      </c>
      <c r="E90" s="104"/>
      <c r="F90" s="104"/>
      <c r="G90" s="104"/>
      <c r="H90" s="104"/>
      <c r="I90" s="105"/>
      <c r="J90" s="99" t="s">
        <v>2</v>
      </c>
      <c r="K90" s="104"/>
      <c r="L90" s="105"/>
      <c r="M90" s="284" t="s">
        <v>15</v>
      </c>
      <c r="N90" s="281"/>
      <c r="O90" s="276">
        <v>0.1</v>
      </c>
      <c r="P90" s="99" t="s">
        <v>3</v>
      </c>
      <c r="Q90" s="104"/>
      <c r="R90" s="104"/>
      <c r="S90" s="104"/>
      <c r="T90" s="104"/>
      <c r="U90" s="104"/>
      <c r="V90" s="104"/>
      <c r="W90" s="104"/>
      <c r="X90" s="104"/>
      <c r="Y90" s="104"/>
      <c r="Z90" s="104"/>
      <c r="AA90" s="105"/>
    </row>
    <row r="91" spans="1:27" ht="12" customHeight="1" x14ac:dyDescent="0.15">
      <c r="A91" s="116" t="s">
        <v>200</v>
      </c>
      <c r="B91" s="117"/>
      <c r="C91" s="118"/>
      <c r="D91" s="127" t="s">
        <v>201</v>
      </c>
      <c r="E91" s="114"/>
      <c r="F91" s="114"/>
      <c r="G91" s="114"/>
      <c r="H91" s="114"/>
      <c r="I91" s="110"/>
      <c r="J91" s="149">
        <v>10000</v>
      </c>
      <c r="K91" s="150"/>
      <c r="L91" s="151"/>
      <c r="M91" s="152" t="s">
        <v>27</v>
      </c>
      <c r="N91" s="153"/>
      <c r="O91" s="154"/>
      <c r="P91" s="285" t="s">
        <v>211</v>
      </c>
      <c r="Q91" s="285"/>
      <c r="R91" s="285"/>
      <c r="S91" s="282"/>
      <c r="T91" s="282"/>
      <c r="U91" s="278"/>
      <c r="V91" s="278"/>
      <c r="W91" s="285"/>
      <c r="X91" s="285"/>
      <c r="AA91" s="286"/>
    </row>
    <row r="92" spans="1:27" ht="12" customHeight="1" x14ac:dyDescent="0.15">
      <c r="A92" s="119"/>
      <c r="B92" s="120"/>
      <c r="C92" s="121"/>
      <c r="D92" s="127" t="s">
        <v>111</v>
      </c>
      <c r="E92" s="114"/>
      <c r="F92" s="114"/>
      <c r="G92" s="114"/>
      <c r="H92" s="114"/>
      <c r="I92" s="110"/>
      <c r="J92" s="149">
        <f>ROUND(SUM(J91:L91)*0.3,0)</f>
        <v>3000</v>
      </c>
      <c r="K92" s="150"/>
      <c r="L92" s="151"/>
      <c r="M92" s="152" t="s">
        <v>27</v>
      </c>
      <c r="N92" s="153"/>
      <c r="O92" s="154"/>
      <c r="P92" s="288" t="s">
        <v>231</v>
      </c>
      <c r="Q92" s="278"/>
      <c r="R92" s="278"/>
      <c r="S92" s="278"/>
      <c r="T92" s="278"/>
      <c r="U92" s="278"/>
      <c r="V92" s="278"/>
      <c r="W92" s="278"/>
      <c r="X92" s="278"/>
      <c r="Y92" s="278"/>
      <c r="Z92" s="278"/>
      <c r="AA92" s="279"/>
    </row>
    <row r="93" spans="1:27" ht="12" customHeight="1" x14ac:dyDescent="0.15">
      <c r="A93" s="122"/>
      <c r="B93" s="123"/>
      <c r="C93" s="97"/>
      <c r="D93" s="127" t="s">
        <v>112</v>
      </c>
      <c r="E93" s="114"/>
      <c r="F93" s="114"/>
      <c r="G93" s="114"/>
      <c r="H93" s="114"/>
      <c r="I93" s="110"/>
      <c r="J93" s="155">
        <f>SUM(J91:J92)</f>
        <v>13000</v>
      </c>
      <c r="K93" s="156"/>
      <c r="L93" s="157"/>
      <c r="M93" s="152" t="s">
        <v>27</v>
      </c>
      <c r="N93" s="153"/>
      <c r="O93" s="154"/>
      <c r="P93" s="288" t="s">
        <v>203</v>
      </c>
      <c r="Q93" s="278"/>
      <c r="R93" s="278"/>
      <c r="S93" s="278"/>
      <c r="T93" s="278"/>
      <c r="U93" s="278"/>
      <c r="V93" s="278"/>
      <c r="W93" s="278"/>
      <c r="X93" s="278"/>
      <c r="Y93" s="278"/>
      <c r="Z93" s="278"/>
      <c r="AA93" s="279"/>
    </row>
    <row r="94" spans="1:27" ht="12" customHeight="1" x14ac:dyDescent="0.15">
      <c r="A94" s="127" t="s">
        <v>5</v>
      </c>
      <c r="B94" s="114"/>
      <c r="C94" s="114"/>
      <c r="D94" s="114"/>
      <c r="E94" s="114"/>
      <c r="F94" s="114"/>
      <c r="G94" s="114"/>
      <c r="H94" s="114"/>
      <c r="I94" s="110"/>
      <c r="J94" s="155">
        <f>ROUND(J93*0.3,0)</f>
        <v>3900</v>
      </c>
      <c r="K94" s="156"/>
      <c r="L94" s="157"/>
      <c r="M94" s="152" t="s">
        <v>27</v>
      </c>
      <c r="N94" s="153"/>
      <c r="O94" s="154"/>
      <c r="P94" s="291" t="s">
        <v>113</v>
      </c>
      <c r="Q94" s="287"/>
      <c r="R94" s="287"/>
      <c r="S94" s="287"/>
      <c r="T94" s="287"/>
      <c r="U94" s="287"/>
      <c r="V94" s="287"/>
      <c r="W94" s="287"/>
      <c r="X94" s="287"/>
      <c r="Y94" s="287"/>
      <c r="Z94" s="287"/>
      <c r="AA94" s="283"/>
    </row>
    <row r="95" spans="1:27" ht="12" customHeight="1" x14ac:dyDescent="0.15">
      <c r="A95" s="113" t="s">
        <v>204</v>
      </c>
      <c r="B95" s="158"/>
      <c r="C95" s="158"/>
      <c r="D95" s="158"/>
      <c r="E95" s="158"/>
      <c r="F95" s="158"/>
      <c r="G95" s="158"/>
      <c r="H95" s="158"/>
      <c r="I95" s="159"/>
      <c r="J95" s="160">
        <f>SUM(J93:L94)</f>
        <v>16900</v>
      </c>
      <c r="K95" s="161"/>
      <c r="L95" s="162"/>
      <c r="M95" s="152" t="s">
        <v>27</v>
      </c>
      <c r="N95" s="153"/>
      <c r="O95" s="154"/>
      <c r="P95" s="288"/>
      <c r="Q95" s="278"/>
      <c r="R95" s="278"/>
      <c r="S95" s="278"/>
      <c r="T95" s="278"/>
      <c r="U95" s="278"/>
      <c r="V95" s="278"/>
      <c r="W95" s="278"/>
      <c r="X95" s="278"/>
      <c r="Y95" s="278"/>
      <c r="Z95" s="278"/>
      <c r="AA95" s="279"/>
    </row>
    <row r="96" spans="1:27" ht="12" customHeight="1" x14ac:dyDescent="0.15">
      <c r="A96" s="261"/>
      <c r="J96" s="37"/>
      <c r="K96" s="37"/>
      <c r="L96" s="37"/>
      <c r="M96" s="37"/>
      <c r="N96" s="37"/>
    </row>
    <row r="97" spans="1:27" ht="12" customHeight="1" thickBot="1" x14ac:dyDescent="0.2">
      <c r="A97" s="261"/>
      <c r="J97" s="37"/>
      <c r="K97" s="37"/>
      <c r="L97" s="37"/>
      <c r="M97" s="37"/>
      <c r="N97" s="37"/>
    </row>
    <row r="98" spans="1:27" s="258" customFormat="1" ht="12" customHeight="1" thickBot="1" x14ac:dyDescent="0.2">
      <c r="A98" s="132" t="s">
        <v>205</v>
      </c>
      <c r="B98" s="132"/>
      <c r="C98" s="132"/>
      <c r="D98" s="132"/>
      <c r="E98" s="132"/>
      <c r="F98" s="269"/>
      <c r="G98" s="269"/>
      <c r="H98" s="265" t="s">
        <v>206</v>
      </c>
      <c r="I98" s="261" t="s">
        <v>29</v>
      </c>
      <c r="J98" s="163">
        <v>16900</v>
      </c>
      <c r="K98" s="164"/>
      <c r="L98" s="164"/>
      <c r="M98" s="164"/>
      <c r="N98" s="165"/>
      <c r="O98" s="16" t="s">
        <v>26</v>
      </c>
      <c r="P98" s="166" t="s">
        <v>207</v>
      </c>
      <c r="Q98" s="167"/>
      <c r="R98" s="167"/>
      <c r="S98" s="167"/>
      <c r="T98" s="168"/>
      <c r="U98" s="269"/>
      <c r="V98" s="269"/>
      <c r="W98" s="269"/>
      <c r="X98" s="269"/>
      <c r="Y98" s="269"/>
      <c r="Z98" s="269"/>
      <c r="AA98" s="269"/>
    </row>
    <row r="99" spans="1:27" s="261" customFormat="1" ht="12" customHeight="1" x14ac:dyDescent="0.15">
      <c r="A99" s="266"/>
      <c r="B99" s="266"/>
      <c r="C99" s="266"/>
      <c r="D99" s="266"/>
      <c r="E99" s="266"/>
      <c r="H99" s="265"/>
      <c r="J99" s="267"/>
      <c r="K99" s="267"/>
      <c r="L99" s="267"/>
      <c r="M99" s="267"/>
      <c r="N99" s="267"/>
      <c r="O99" s="16"/>
      <c r="P99" s="267"/>
      <c r="Q99" s="267"/>
      <c r="R99" s="267"/>
      <c r="S99" s="267"/>
      <c r="T99" s="267"/>
      <c r="U99" s="16"/>
      <c r="V99" s="267"/>
      <c r="W99" s="267"/>
      <c r="X99" s="267"/>
      <c r="Y99" s="267"/>
      <c r="Z99" s="267"/>
    </row>
    <row r="100" spans="1:27" ht="12" customHeight="1" x14ac:dyDescent="0.15">
      <c r="A100" s="266"/>
      <c r="B100" s="269" t="s">
        <v>46</v>
      </c>
      <c r="C100" s="266"/>
      <c r="D100" s="266"/>
      <c r="E100" s="266"/>
      <c r="F100" s="261"/>
      <c r="G100" s="261"/>
      <c r="H100" s="261"/>
      <c r="I100" s="261"/>
      <c r="J100" s="267"/>
      <c r="K100" s="267"/>
      <c r="L100" s="267"/>
      <c r="M100" s="267"/>
      <c r="N100" s="267"/>
      <c r="O100" s="16"/>
      <c r="P100" s="267"/>
      <c r="Q100" s="267"/>
      <c r="R100" s="267"/>
      <c r="S100" s="267"/>
      <c r="T100" s="267"/>
      <c r="U100" s="16"/>
      <c r="V100" s="267"/>
      <c r="W100" s="267"/>
      <c r="X100" s="267"/>
      <c r="Y100" s="267"/>
      <c r="Z100" s="267"/>
      <c r="AA100" s="261"/>
    </row>
  </sheetData>
  <mergeCells count="246">
    <mergeCell ref="T34:U34"/>
    <mergeCell ref="T35:U35"/>
    <mergeCell ref="T36:U36"/>
    <mergeCell ref="T37:U37"/>
    <mergeCell ref="T56:U56"/>
    <mergeCell ref="T57:U57"/>
    <mergeCell ref="T58:U58"/>
    <mergeCell ref="T59:U59"/>
    <mergeCell ref="A94:I94"/>
    <mergeCell ref="J94:L94"/>
    <mergeCell ref="M94:O94"/>
    <mergeCell ref="A95:I95"/>
    <mergeCell ref="J95:L95"/>
    <mergeCell ref="M95:O95"/>
    <mergeCell ref="A98:E98"/>
    <mergeCell ref="J98:N98"/>
    <mergeCell ref="P98:T98"/>
    <mergeCell ref="J86:N86"/>
    <mergeCell ref="P86:T86"/>
    <mergeCell ref="V86:Z86"/>
    <mergeCell ref="A90:C90"/>
    <mergeCell ref="D90:I90"/>
    <mergeCell ref="J90:L90"/>
    <mergeCell ref="P90:AA90"/>
    <mergeCell ref="A91:C93"/>
    <mergeCell ref="D91:I91"/>
    <mergeCell ref="J91:L91"/>
    <mergeCell ref="M91:O91"/>
    <mergeCell ref="D92:I92"/>
    <mergeCell ref="J92:L92"/>
    <mergeCell ref="M92:O92"/>
    <mergeCell ref="D93:I93"/>
    <mergeCell ref="J93:L93"/>
    <mergeCell ref="M93:O93"/>
    <mergeCell ref="D59:I59"/>
    <mergeCell ref="J59:L59"/>
    <mergeCell ref="M59:O59"/>
    <mergeCell ref="D60:I60"/>
    <mergeCell ref="J60:L60"/>
    <mergeCell ref="M60:O60"/>
    <mergeCell ref="A71:I71"/>
    <mergeCell ref="J71:L71"/>
    <mergeCell ref="M71:O71"/>
    <mergeCell ref="J61:L61"/>
    <mergeCell ref="M61:O61"/>
    <mergeCell ref="A62:I62"/>
    <mergeCell ref="J62:L62"/>
    <mergeCell ref="M62:O62"/>
    <mergeCell ref="A63:I63"/>
    <mergeCell ref="J63:L63"/>
    <mergeCell ref="M63:O63"/>
    <mergeCell ref="A66:C66"/>
    <mergeCell ref="D66:I66"/>
    <mergeCell ref="J66:L66"/>
    <mergeCell ref="P66:AA66"/>
    <mergeCell ref="A67:C70"/>
    <mergeCell ref="D67:I67"/>
    <mergeCell ref="A41:I41"/>
    <mergeCell ref="J41:L41"/>
    <mergeCell ref="M41:O41"/>
    <mergeCell ref="A44:C44"/>
    <mergeCell ref="A53:C53"/>
    <mergeCell ref="D53:I53"/>
    <mergeCell ref="M49:O49"/>
    <mergeCell ref="J50:L50"/>
    <mergeCell ref="M50:O50"/>
    <mergeCell ref="J48:L48"/>
    <mergeCell ref="M48:O48"/>
    <mergeCell ref="J53:L53"/>
    <mergeCell ref="D44:I44"/>
    <mergeCell ref="J44:L44"/>
    <mergeCell ref="D45:I45"/>
    <mergeCell ref="J45:L45"/>
    <mergeCell ref="M45:O45"/>
    <mergeCell ref="J37:L37"/>
    <mergeCell ref="M37:O37"/>
    <mergeCell ref="D38:I38"/>
    <mergeCell ref="J38:L38"/>
    <mergeCell ref="M38:O38"/>
    <mergeCell ref="J39:L39"/>
    <mergeCell ref="M39:O39"/>
    <mergeCell ref="A40:I40"/>
    <mergeCell ref="J40:L40"/>
    <mergeCell ref="M40:O40"/>
    <mergeCell ref="J24:L24"/>
    <mergeCell ref="M24:O24"/>
    <mergeCell ref="J25:L25"/>
    <mergeCell ref="M25:O25"/>
    <mergeCell ref="A24:I24"/>
    <mergeCell ref="A25:I25"/>
    <mergeCell ref="J31:L31"/>
    <mergeCell ref="D33:I33"/>
    <mergeCell ref="J33:L33"/>
    <mergeCell ref="A31:C31"/>
    <mergeCell ref="D31:I31"/>
    <mergeCell ref="A20:C20"/>
    <mergeCell ref="D20:I20"/>
    <mergeCell ref="J20:L20"/>
    <mergeCell ref="A17:I17"/>
    <mergeCell ref="J17:L17"/>
    <mergeCell ref="M17:O17"/>
    <mergeCell ref="P20:AA20"/>
    <mergeCell ref="D21:I21"/>
    <mergeCell ref="J21:L21"/>
    <mergeCell ref="M21:O21"/>
    <mergeCell ref="A21:C23"/>
    <mergeCell ref="P21:AA21"/>
    <mergeCell ref="D22:I22"/>
    <mergeCell ref="J22:L22"/>
    <mergeCell ref="M22:O22"/>
    <mergeCell ref="D23:I23"/>
    <mergeCell ref="J23:L23"/>
    <mergeCell ref="M23:O23"/>
    <mergeCell ref="D2:E2"/>
    <mergeCell ref="A4:AA4"/>
    <mergeCell ref="D9:I9"/>
    <mergeCell ref="J9:L9"/>
    <mergeCell ref="D10:I10"/>
    <mergeCell ref="J10:L10"/>
    <mergeCell ref="M10:O10"/>
    <mergeCell ref="D11:I11"/>
    <mergeCell ref="J11:L11"/>
    <mergeCell ref="M11:O11"/>
    <mergeCell ref="AF4:BF4"/>
    <mergeCell ref="A9:C9"/>
    <mergeCell ref="P9:AA9"/>
    <mergeCell ref="A10:C15"/>
    <mergeCell ref="D14:I14"/>
    <mergeCell ref="D15:I15"/>
    <mergeCell ref="A16:I16"/>
    <mergeCell ref="J16:L16"/>
    <mergeCell ref="M16:O16"/>
    <mergeCell ref="D12:I12"/>
    <mergeCell ref="J12:L12"/>
    <mergeCell ref="M12:O12"/>
    <mergeCell ref="D13:I13"/>
    <mergeCell ref="J13:L13"/>
    <mergeCell ref="M13:O13"/>
    <mergeCell ref="J14:L14"/>
    <mergeCell ref="M14:O14"/>
    <mergeCell ref="J15:L15"/>
    <mergeCell ref="M15:O15"/>
    <mergeCell ref="P31:AA31"/>
    <mergeCell ref="A32:C39"/>
    <mergeCell ref="D32:I32"/>
    <mergeCell ref="J32:L32"/>
    <mergeCell ref="M32:O32"/>
    <mergeCell ref="T32:U32"/>
    <mergeCell ref="X32:Y32"/>
    <mergeCell ref="M33:O33"/>
    <mergeCell ref="T33:U33"/>
    <mergeCell ref="D39:I39"/>
    <mergeCell ref="D34:I34"/>
    <mergeCell ref="J34:L34"/>
    <mergeCell ref="M34:O34"/>
    <mergeCell ref="D35:I35"/>
    <mergeCell ref="J35:L35"/>
    <mergeCell ref="M35:O35"/>
    <mergeCell ref="D36:I36"/>
    <mergeCell ref="J36:L36"/>
    <mergeCell ref="M36:O36"/>
    <mergeCell ref="D37:I37"/>
    <mergeCell ref="P44:AA44"/>
    <mergeCell ref="A45:C48"/>
    <mergeCell ref="S45:T45"/>
    <mergeCell ref="X45:Y45"/>
    <mergeCell ref="S46:T46"/>
    <mergeCell ref="A49:I49"/>
    <mergeCell ref="A50:I50"/>
    <mergeCell ref="D46:I46"/>
    <mergeCell ref="J46:L46"/>
    <mergeCell ref="M46:O46"/>
    <mergeCell ref="D47:I47"/>
    <mergeCell ref="J47:L47"/>
    <mergeCell ref="M47:O47"/>
    <mergeCell ref="D48:I48"/>
    <mergeCell ref="J49:L49"/>
    <mergeCell ref="P53:AA53"/>
    <mergeCell ref="A54:C61"/>
    <mergeCell ref="D54:I54"/>
    <mergeCell ref="J54:L54"/>
    <mergeCell ref="M54:O54"/>
    <mergeCell ref="T54:U54"/>
    <mergeCell ref="X54:Y54"/>
    <mergeCell ref="M55:O55"/>
    <mergeCell ref="T55:U55"/>
    <mergeCell ref="D61:I61"/>
    <mergeCell ref="D56:I56"/>
    <mergeCell ref="J56:L56"/>
    <mergeCell ref="M56:O56"/>
    <mergeCell ref="D57:I57"/>
    <mergeCell ref="J57:L57"/>
    <mergeCell ref="M57:O57"/>
    <mergeCell ref="D58:I58"/>
    <mergeCell ref="D55:I55"/>
    <mergeCell ref="J55:L55"/>
    <mergeCell ref="J58:L58"/>
    <mergeCell ref="M58:O58"/>
    <mergeCell ref="J67:L67"/>
    <mergeCell ref="M67:O67"/>
    <mergeCell ref="T67:U67"/>
    <mergeCell ref="X67:Y67"/>
    <mergeCell ref="D68:I68"/>
    <mergeCell ref="J68:L68"/>
    <mergeCell ref="M68:O68"/>
    <mergeCell ref="T68:U68"/>
    <mergeCell ref="D69:I69"/>
    <mergeCell ref="J69:L69"/>
    <mergeCell ref="M69:O69"/>
    <mergeCell ref="D70:I70"/>
    <mergeCell ref="J70:L70"/>
    <mergeCell ref="M70:O70"/>
    <mergeCell ref="A72:I72"/>
    <mergeCell ref="J72:L72"/>
    <mergeCell ref="M72:O72"/>
    <mergeCell ref="J74:N74"/>
    <mergeCell ref="P74:T74"/>
    <mergeCell ref="V74:Z74"/>
    <mergeCell ref="A75:E75"/>
    <mergeCell ref="J75:N75"/>
    <mergeCell ref="P75:T75"/>
    <mergeCell ref="V75:Z75"/>
    <mergeCell ref="J76:N76"/>
    <mergeCell ref="P76:T76"/>
    <mergeCell ref="V76:Z76"/>
    <mergeCell ref="A77:G77"/>
    <mergeCell ref="J77:N77"/>
    <mergeCell ref="P77:T77"/>
    <mergeCell ref="V77:Z77"/>
    <mergeCell ref="J78:N78"/>
    <mergeCell ref="P78:T78"/>
    <mergeCell ref="V78:Z78"/>
    <mergeCell ref="J85:N85"/>
    <mergeCell ref="P85:T85"/>
    <mergeCell ref="V85:Z85"/>
    <mergeCell ref="A79:E79"/>
    <mergeCell ref="J79:N79"/>
    <mergeCell ref="P79:T79"/>
    <mergeCell ref="V79:Z79"/>
    <mergeCell ref="B82:G82"/>
    <mergeCell ref="J82:N82"/>
    <mergeCell ref="P82:T82"/>
    <mergeCell ref="V82:Z82"/>
    <mergeCell ref="J84:N84"/>
    <mergeCell ref="P84:T84"/>
    <mergeCell ref="V84:Z84"/>
  </mergeCells>
  <phoneticPr fontId="2"/>
  <printOptions horizontalCentered="1"/>
  <pageMargins left="0.78740157480314965" right="0.78740157480314965" top="0.39370078740157483" bottom="0.39370078740157483" header="0.11811023622047245" footer="0.51181102362204722"/>
  <pageSetup paperSize="9" scale="71" orientation="portrait"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FAA7-E087-444F-9714-124A0FC162E5}">
  <sheetPr>
    <tabColor rgb="FFFFFF00"/>
    <pageSetUpPr fitToPage="1"/>
  </sheetPr>
  <dimension ref="A1:BB104"/>
  <sheetViews>
    <sheetView view="pageBreakPreview" topLeftCell="A77" zoomScaleNormal="100" zoomScaleSheetLayoutView="100" workbookViewId="0">
      <selection activeCell="T59" sqref="T59:U59"/>
    </sheetView>
  </sheetViews>
  <sheetFormatPr defaultColWidth="3.25" defaultRowHeight="12" customHeight="1" x14ac:dyDescent="0.15"/>
  <cols>
    <col min="1" max="15" width="3.25" style="304" customWidth="1"/>
    <col min="16" max="16" width="4.75" style="304" customWidth="1"/>
    <col min="17" max="16384" width="3.25" style="304"/>
  </cols>
  <sheetData>
    <row r="1" spans="1:54" ht="12" customHeight="1" x14ac:dyDescent="0.15">
      <c r="AA1" s="294" t="s">
        <v>101</v>
      </c>
    </row>
    <row r="2" spans="1:54" ht="12" customHeight="1" x14ac:dyDescent="0.15">
      <c r="A2" s="295" t="s">
        <v>58</v>
      </c>
      <c r="D2" s="136" t="s">
        <v>59</v>
      </c>
      <c r="E2" s="136"/>
      <c r="F2" s="304" t="s">
        <v>47</v>
      </c>
    </row>
    <row r="3" spans="1:54" ht="12" customHeight="1" x14ac:dyDescent="0.1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row>
    <row r="4" spans="1:54" ht="18.75" x14ac:dyDescent="0.15">
      <c r="A4" s="101" t="s">
        <v>24</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row>
    <row r="6" spans="1:54" ht="12" customHeight="1" x14ac:dyDescent="0.15">
      <c r="A6" s="296" t="s">
        <v>34</v>
      </c>
    </row>
    <row r="8" spans="1:54" ht="12" customHeight="1" x14ac:dyDescent="0.15">
      <c r="A8" s="296" t="s">
        <v>74</v>
      </c>
    </row>
    <row r="9" spans="1:54" ht="12" customHeight="1" x14ac:dyDescent="0.15">
      <c r="A9" s="99" t="s">
        <v>0</v>
      </c>
      <c r="B9" s="104"/>
      <c r="C9" s="105"/>
      <c r="D9" s="99" t="s">
        <v>1</v>
      </c>
      <c r="E9" s="104"/>
      <c r="F9" s="104"/>
      <c r="G9" s="104"/>
      <c r="H9" s="104"/>
      <c r="I9" s="105"/>
      <c r="J9" s="98" t="s">
        <v>2</v>
      </c>
      <c r="K9" s="98"/>
      <c r="L9" s="99"/>
      <c r="M9" s="319" t="s">
        <v>15</v>
      </c>
      <c r="N9" s="316"/>
      <c r="O9" s="311">
        <v>0.1</v>
      </c>
      <c r="P9" s="104" t="s">
        <v>3</v>
      </c>
      <c r="Q9" s="104"/>
      <c r="R9" s="104"/>
      <c r="S9" s="104"/>
      <c r="T9" s="104"/>
      <c r="U9" s="104"/>
      <c r="V9" s="104"/>
      <c r="W9" s="104"/>
      <c r="X9" s="104"/>
      <c r="Y9" s="104"/>
      <c r="Z9" s="104"/>
      <c r="AA9" s="105"/>
    </row>
    <row r="10" spans="1:54" ht="12" customHeight="1" x14ac:dyDescent="0.15">
      <c r="A10" s="116" t="s">
        <v>4</v>
      </c>
      <c r="B10" s="117"/>
      <c r="C10" s="118"/>
      <c r="D10" s="111" t="s">
        <v>9</v>
      </c>
      <c r="E10" s="111"/>
      <c r="F10" s="111"/>
      <c r="G10" s="111"/>
      <c r="H10" s="111"/>
      <c r="I10" s="111"/>
      <c r="J10" s="102">
        <v>150000</v>
      </c>
      <c r="K10" s="103"/>
      <c r="L10" s="103"/>
      <c r="M10" s="95">
        <f>ROUND(J10*$O$9,0)</f>
        <v>15000</v>
      </c>
      <c r="N10" s="96"/>
      <c r="O10" s="97"/>
      <c r="P10" s="315" t="s">
        <v>11</v>
      </c>
      <c r="Q10" s="315"/>
      <c r="R10" s="313"/>
      <c r="S10" s="313"/>
      <c r="T10" s="313"/>
      <c r="U10" s="313"/>
      <c r="V10" s="313"/>
      <c r="W10" s="313"/>
      <c r="X10" s="313"/>
      <c r="Y10" s="313"/>
      <c r="Z10" s="313"/>
      <c r="AA10" s="314"/>
    </row>
    <row r="11" spans="1:54" ht="24" customHeight="1" x14ac:dyDescent="0.15">
      <c r="A11" s="119"/>
      <c r="B11" s="120"/>
      <c r="C11" s="121"/>
      <c r="D11" s="128" t="s">
        <v>10</v>
      </c>
      <c r="E11" s="111"/>
      <c r="F11" s="111"/>
      <c r="G11" s="111"/>
      <c r="H11" s="111"/>
      <c r="I11" s="111"/>
      <c r="J11" s="102">
        <v>180000</v>
      </c>
      <c r="K11" s="103"/>
      <c r="L11" s="103"/>
      <c r="M11" s="95">
        <f>ROUND(J11*$O$9,0)</f>
        <v>18000</v>
      </c>
      <c r="N11" s="96"/>
      <c r="O11" s="97"/>
      <c r="P11" s="315" t="s">
        <v>11</v>
      </c>
      <c r="Q11" s="315"/>
      <c r="R11" s="313"/>
      <c r="S11" s="313"/>
      <c r="T11" s="313"/>
      <c r="U11" s="313"/>
      <c r="V11" s="313"/>
      <c r="W11" s="313"/>
      <c r="X11" s="313"/>
      <c r="Y11" s="313"/>
      <c r="Z11" s="313"/>
      <c r="AA11" s="314"/>
    </row>
    <row r="12" spans="1:54" ht="12" customHeight="1" x14ac:dyDescent="0.15">
      <c r="A12" s="119"/>
      <c r="B12" s="120"/>
      <c r="C12" s="121"/>
      <c r="D12" s="124" t="s">
        <v>78</v>
      </c>
      <c r="E12" s="125"/>
      <c r="F12" s="125"/>
      <c r="G12" s="125"/>
      <c r="H12" s="125"/>
      <c r="I12" s="126"/>
      <c r="J12" s="102">
        <v>120000</v>
      </c>
      <c r="K12" s="103"/>
      <c r="L12" s="103"/>
      <c r="M12" s="95">
        <f>ROUND(J12*$O$9,0)</f>
        <v>12000</v>
      </c>
      <c r="N12" s="96"/>
      <c r="O12" s="97"/>
      <c r="P12" s="323" t="s">
        <v>79</v>
      </c>
      <c r="Q12" s="313"/>
      <c r="R12" s="313"/>
      <c r="S12" s="313"/>
      <c r="T12" s="313"/>
      <c r="U12" s="313"/>
      <c r="V12" s="313"/>
      <c r="W12" s="313"/>
      <c r="X12" s="313"/>
      <c r="Y12" s="313"/>
      <c r="Z12" s="313"/>
      <c r="AA12" s="314"/>
    </row>
    <row r="13" spans="1:54" ht="12" customHeight="1" x14ac:dyDescent="0.15">
      <c r="A13" s="119"/>
      <c r="B13" s="120"/>
      <c r="C13" s="121"/>
      <c r="D13" s="111" t="s">
        <v>103</v>
      </c>
      <c r="E13" s="111"/>
      <c r="F13" s="111"/>
      <c r="G13" s="111"/>
      <c r="H13" s="111"/>
      <c r="I13" s="111"/>
      <c r="J13" s="102">
        <f>ROUND(SUM(J10:J12)*0.3,0)</f>
        <v>135000</v>
      </c>
      <c r="K13" s="103"/>
      <c r="L13" s="103"/>
      <c r="M13" s="95">
        <f>ROUND(J13*$O$9,0)</f>
        <v>13500</v>
      </c>
      <c r="N13" s="96"/>
      <c r="O13" s="97"/>
      <c r="P13" s="323" t="s">
        <v>225</v>
      </c>
      <c r="Q13" s="313"/>
      <c r="R13" s="313"/>
      <c r="S13" s="313"/>
      <c r="T13" s="313"/>
      <c r="U13" s="313"/>
      <c r="V13" s="313"/>
      <c r="W13" s="313"/>
      <c r="X13" s="313"/>
      <c r="Y13" s="313"/>
      <c r="Z13" s="313"/>
      <c r="AA13" s="314"/>
    </row>
    <row r="14" spans="1:54" ht="12" customHeight="1" x14ac:dyDescent="0.15">
      <c r="A14" s="119"/>
      <c r="B14" s="120"/>
      <c r="C14" s="121"/>
      <c r="D14" s="124" t="s">
        <v>104</v>
      </c>
      <c r="E14" s="125"/>
      <c r="F14" s="125"/>
      <c r="G14" s="125"/>
      <c r="H14" s="125"/>
      <c r="I14" s="126"/>
      <c r="J14" s="137"/>
      <c r="K14" s="138"/>
      <c r="L14" s="138"/>
      <c r="M14" s="95">
        <f>ROUND(J14*$O$9,0)</f>
        <v>0</v>
      </c>
      <c r="N14" s="96"/>
      <c r="O14" s="97"/>
      <c r="P14" s="323" t="s">
        <v>70</v>
      </c>
      <c r="Q14" s="313"/>
      <c r="R14" s="313"/>
      <c r="S14" s="313"/>
      <c r="T14" s="313"/>
      <c r="U14" s="313"/>
      <c r="V14" s="313"/>
      <c r="W14" s="313"/>
      <c r="X14" s="313"/>
      <c r="Y14" s="313"/>
      <c r="Z14" s="313"/>
      <c r="AA14" s="314"/>
    </row>
    <row r="15" spans="1:54" ht="12" customHeight="1" x14ac:dyDescent="0.15">
      <c r="A15" s="122"/>
      <c r="B15" s="123"/>
      <c r="C15" s="97"/>
      <c r="D15" s="111" t="s">
        <v>105</v>
      </c>
      <c r="E15" s="111"/>
      <c r="F15" s="111"/>
      <c r="G15" s="111"/>
      <c r="H15" s="111"/>
      <c r="I15" s="111"/>
      <c r="J15" s="102">
        <f>SUM(J10:J14)</f>
        <v>585000</v>
      </c>
      <c r="K15" s="103"/>
      <c r="L15" s="103"/>
      <c r="M15" s="95">
        <f>+SUM(M10:O14)</f>
        <v>58500</v>
      </c>
      <c r="N15" s="96"/>
      <c r="O15" s="97"/>
      <c r="P15" s="323" t="s">
        <v>106</v>
      </c>
      <c r="Q15" s="313"/>
      <c r="R15" s="313"/>
      <c r="S15" s="313"/>
      <c r="T15" s="313"/>
      <c r="U15" s="313"/>
      <c r="V15" s="313"/>
      <c r="W15" s="313"/>
      <c r="X15" s="313"/>
      <c r="Y15" s="313"/>
      <c r="Z15" s="313"/>
      <c r="AA15" s="314"/>
    </row>
    <row r="16" spans="1:54" ht="12" customHeight="1" x14ac:dyDescent="0.15">
      <c r="A16" s="127" t="s">
        <v>5</v>
      </c>
      <c r="B16" s="114"/>
      <c r="C16" s="114"/>
      <c r="D16" s="114"/>
      <c r="E16" s="114"/>
      <c r="F16" s="114"/>
      <c r="G16" s="114"/>
      <c r="H16" s="114"/>
      <c r="I16" s="110"/>
      <c r="J16" s="102">
        <f>ROUND(J15*0.3,0)</f>
        <v>175500</v>
      </c>
      <c r="K16" s="103"/>
      <c r="L16" s="103"/>
      <c r="M16" s="95">
        <f>ROUND(J16*$O$9,0)</f>
        <v>17550</v>
      </c>
      <c r="N16" s="96"/>
      <c r="O16" s="97"/>
      <c r="P16" s="315" t="s">
        <v>107</v>
      </c>
      <c r="Q16" s="313"/>
      <c r="R16" s="313"/>
      <c r="S16" s="313"/>
      <c r="T16" s="313"/>
      <c r="U16" s="313"/>
      <c r="V16" s="313"/>
      <c r="W16" s="313"/>
      <c r="X16" s="313"/>
      <c r="Y16" s="313"/>
      <c r="Z16" s="313"/>
      <c r="AA16" s="314"/>
    </row>
    <row r="17" spans="1:27" ht="12" customHeight="1" x14ac:dyDescent="0.15">
      <c r="A17" s="113" t="s">
        <v>48</v>
      </c>
      <c r="B17" s="114"/>
      <c r="C17" s="114"/>
      <c r="D17" s="114"/>
      <c r="E17" s="114"/>
      <c r="F17" s="114"/>
      <c r="G17" s="114"/>
      <c r="H17" s="114"/>
      <c r="I17" s="110"/>
      <c r="J17" s="102">
        <f>+J15+J16</f>
        <v>760500</v>
      </c>
      <c r="K17" s="103"/>
      <c r="L17" s="103"/>
      <c r="M17" s="102">
        <f>+M15+M16</f>
        <v>76050</v>
      </c>
      <c r="N17" s="103"/>
      <c r="O17" s="103"/>
      <c r="P17" s="323"/>
      <c r="Q17" s="313"/>
      <c r="R17" s="313"/>
      <c r="S17" s="313"/>
      <c r="T17" s="313"/>
      <c r="U17" s="313"/>
      <c r="V17" s="313"/>
      <c r="W17" s="313"/>
      <c r="X17" s="313"/>
      <c r="Y17" s="313"/>
      <c r="Z17" s="313"/>
      <c r="AA17" s="314"/>
    </row>
    <row r="19" spans="1:27" ht="12" customHeight="1" x14ac:dyDescent="0.15">
      <c r="A19" s="296" t="s">
        <v>75</v>
      </c>
    </row>
    <row r="20" spans="1:27" ht="12" customHeight="1" x14ac:dyDescent="0.15">
      <c r="A20" s="99" t="s">
        <v>0</v>
      </c>
      <c r="B20" s="104"/>
      <c r="C20" s="105"/>
      <c r="D20" s="99" t="s">
        <v>1</v>
      </c>
      <c r="E20" s="104"/>
      <c r="F20" s="104"/>
      <c r="G20" s="104"/>
      <c r="H20" s="104"/>
      <c r="I20" s="105"/>
      <c r="J20" s="99" t="s">
        <v>2</v>
      </c>
      <c r="K20" s="104"/>
      <c r="L20" s="105"/>
      <c r="M20" s="319" t="s">
        <v>15</v>
      </c>
      <c r="N20" s="316"/>
      <c r="O20" s="311">
        <v>0.1</v>
      </c>
      <c r="P20" s="99" t="s">
        <v>3</v>
      </c>
      <c r="Q20" s="104"/>
      <c r="R20" s="104"/>
      <c r="S20" s="104"/>
      <c r="T20" s="104"/>
      <c r="U20" s="104"/>
      <c r="V20" s="104"/>
      <c r="W20" s="104"/>
      <c r="X20" s="104"/>
      <c r="Y20" s="104"/>
      <c r="Z20" s="104"/>
      <c r="AA20" s="105"/>
    </row>
    <row r="21" spans="1:27" ht="12" customHeight="1" x14ac:dyDescent="0.15">
      <c r="A21" s="116" t="s">
        <v>80</v>
      </c>
      <c r="B21" s="117"/>
      <c r="C21" s="118"/>
      <c r="D21" s="111" t="s">
        <v>81</v>
      </c>
      <c r="E21" s="111"/>
      <c r="F21" s="111"/>
      <c r="G21" s="111"/>
      <c r="H21" s="111"/>
      <c r="I21" s="111"/>
      <c r="J21" s="102">
        <v>120000</v>
      </c>
      <c r="K21" s="103"/>
      <c r="L21" s="103"/>
      <c r="M21" s="95">
        <f>ROUND(J21*$O$9,0)</f>
        <v>12000</v>
      </c>
      <c r="N21" s="96"/>
      <c r="O21" s="97"/>
      <c r="P21" s="106" t="s">
        <v>11</v>
      </c>
      <c r="Q21" s="107"/>
      <c r="R21" s="107"/>
      <c r="S21" s="107"/>
      <c r="T21" s="107"/>
      <c r="U21" s="107"/>
      <c r="V21" s="107"/>
      <c r="W21" s="107"/>
      <c r="X21" s="107"/>
      <c r="Y21" s="107"/>
      <c r="Z21" s="107"/>
      <c r="AA21" s="108"/>
    </row>
    <row r="22" spans="1:27" ht="12" customHeight="1" x14ac:dyDescent="0.15">
      <c r="A22" s="119"/>
      <c r="B22" s="120"/>
      <c r="C22" s="121"/>
      <c r="D22" s="111" t="s">
        <v>82</v>
      </c>
      <c r="E22" s="111"/>
      <c r="F22" s="111"/>
      <c r="G22" s="111"/>
      <c r="H22" s="111"/>
      <c r="I22" s="111"/>
      <c r="J22" s="102">
        <f>ROUND(SUM(J21)*0.3,0)</f>
        <v>36000</v>
      </c>
      <c r="K22" s="103"/>
      <c r="L22" s="103"/>
      <c r="M22" s="95">
        <f>ROUND(J22*$O$9,0)</f>
        <v>3600</v>
      </c>
      <c r="N22" s="96"/>
      <c r="O22" s="97"/>
      <c r="P22" s="323" t="s">
        <v>226</v>
      </c>
      <c r="Q22" s="324"/>
      <c r="R22" s="324"/>
      <c r="S22" s="324"/>
      <c r="T22" s="324"/>
      <c r="U22" s="324"/>
      <c r="V22" s="324"/>
      <c r="W22" s="324"/>
      <c r="X22" s="324"/>
      <c r="Y22" s="324"/>
      <c r="Z22" s="324"/>
      <c r="AA22" s="325"/>
    </row>
    <row r="23" spans="1:27" ht="12" customHeight="1" x14ac:dyDescent="0.15">
      <c r="A23" s="122"/>
      <c r="B23" s="123"/>
      <c r="C23" s="97"/>
      <c r="D23" s="111" t="s">
        <v>83</v>
      </c>
      <c r="E23" s="111"/>
      <c r="F23" s="111"/>
      <c r="G23" s="111"/>
      <c r="H23" s="111"/>
      <c r="I23" s="111"/>
      <c r="J23" s="102">
        <f>SUM(J21:J22)</f>
        <v>156000</v>
      </c>
      <c r="K23" s="103"/>
      <c r="L23" s="103"/>
      <c r="M23" s="95">
        <f>+SUM(M21:O22)</f>
        <v>15600</v>
      </c>
      <c r="N23" s="96"/>
      <c r="O23" s="97"/>
      <c r="P23" s="323" t="s">
        <v>84</v>
      </c>
      <c r="Q23" s="313"/>
      <c r="R23" s="313"/>
      <c r="S23" s="313"/>
      <c r="T23" s="313"/>
      <c r="U23" s="313"/>
      <c r="V23" s="313"/>
      <c r="W23" s="313"/>
      <c r="X23" s="313"/>
      <c r="Y23" s="313"/>
      <c r="Z23" s="313"/>
      <c r="AA23" s="314"/>
    </row>
    <row r="24" spans="1:27" ht="12" customHeight="1" x14ac:dyDescent="0.15">
      <c r="A24" s="127" t="s">
        <v>5</v>
      </c>
      <c r="B24" s="114"/>
      <c r="C24" s="114"/>
      <c r="D24" s="114"/>
      <c r="E24" s="114"/>
      <c r="F24" s="114"/>
      <c r="G24" s="114"/>
      <c r="H24" s="114"/>
      <c r="I24" s="110"/>
      <c r="J24" s="102">
        <f>ROUND(J23*0.3,0)</f>
        <v>46800</v>
      </c>
      <c r="K24" s="103"/>
      <c r="L24" s="103"/>
      <c r="M24" s="95">
        <f>ROUND(J24*$O$9,0)</f>
        <v>4680</v>
      </c>
      <c r="N24" s="96"/>
      <c r="O24" s="97"/>
      <c r="P24" s="315" t="s">
        <v>85</v>
      </c>
      <c r="Q24" s="313"/>
      <c r="R24" s="313"/>
      <c r="S24" s="313"/>
      <c r="T24" s="313"/>
      <c r="U24" s="313"/>
      <c r="V24" s="313"/>
      <c r="W24" s="313"/>
      <c r="X24" s="313"/>
      <c r="Y24" s="313"/>
      <c r="Z24" s="313"/>
      <c r="AA24" s="314"/>
    </row>
    <row r="25" spans="1:27" ht="12" customHeight="1" x14ac:dyDescent="0.15">
      <c r="A25" s="113" t="s">
        <v>108</v>
      </c>
      <c r="B25" s="114"/>
      <c r="C25" s="114"/>
      <c r="D25" s="114"/>
      <c r="E25" s="114"/>
      <c r="F25" s="114"/>
      <c r="G25" s="114"/>
      <c r="H25" s="114"/>
      <c r="I25" s="110"/>
      <c r="J25" s="102">
        <f>+J23+J24</f>
        <v>202800</v>
      </c>
      <c r="K25" s="103"/>
      <c r="L25" s="103"/>
      <c r="M25" s="102">
        <f>+M23+M24</f>
        <v>20280</v>
      </c>
      <c r="N25" s="103"/>
      <c r="O25" s="103"/>
      <c r="P25" s="323"/>
      <c r="Q25" s="313"/>
      <c r="R25" s="313"/>
      <c r="S25" s="313"/>
      <c r="T25" s="313"/>
      <c r="U25" s="313"/>
      <c r="V25" s="313"/>
      <c r="W25" s="313"/>
      <c r="X25" s="313"/>
      <c r="Y25" s="313"/>
      <c r="Z25" s="313"/>
      <c r="AA25" s="314"/>
    </row>
    <row r="26" spans="1:27" s="296" customFormat="1" ht="12" customHeight="1" x14ac:dyDescent="0.15">
      <c r="A26" s="301"/>
      <c r="B26" s="304"/>
      <c r="C26" s="301"/>
      <c r="D26" s="301"/>
      <c r="E26" s="301"/>
      <c r="J26" s="302"/>
      <c r="K26" s="302"/>
      <c r="L26" s="302"/>
      <c r="M26" s="302"/>
      <c r="N26" s="302"/>
      <c r="O26" s="16"/>
      <c r="P26" s="302"/>
      <c r="Q26" s="302"/>
      <c r="R26" s="302"/>
      <c r="S26" s="302"/>
      <c r="T26" s="302"/>
      <c r="U26" s="16"/>
      <c r="V26" s="302"/>
      <c r="W26" s="302"/>
      <c r="X26" s="302"/>
      <c r="Y26" s="302"/>
      <c r="Z26" s="302"/>
    </row>
    <row r="27" spans="1:27" s="296" customFormat="1" ht="12" customHeight="1" x14ac:dyDescent="0.15">
      <c r="A27" s="301"/>
      <c r="B27" s="304"/>
      <c r="C27" s="301"/>
      <c r="D27" s="301"/>
      <c r="E27" s="301"/>
      <c r="J27" s="302"/>
      <c r="K27" s="302"/>
      <c r="L27" s="302"/>
      <c r="M27" s="302"/>
      <c r="N27" s="302"/>
      <c r="O27" s="16"/>
      <c r="P27" s="302"/>
      <c r="Q27" s="302"/>
      <c r="R27" s="302"/>
      <c r="S27" s="302"/>
      <c r="T27" s="302"/>
      <c r="U27" s="16"/>
      <c r="V27" s="302"/>
      <c r="W27" s="302"/>
      <c r="X27" s="302"/>
      <c r="Y27" s="302"/>
      <c r="Z27" s="302"/>
    </row>
    <row r="28" spans="1:27" ht="12" customHeight="1" x14ac:dyDescent="0.15">
      <c r="A28" s="296" t="s">
        <v>35</v>
      </c>
    </row>
    <row r="29" spans="1:27" ht="12" customHeight="1" x14ac:dyDescent="0.15">
      <c r="A29" s="296"/>
    </row>
    <row r="30" spans="1:27" ht="12" customHeight="1" x14ac:dyDescent="0.15">
      <c r="A30" s="304" t="s">
        <v>12</v>
      </c>
      <c r="G30" s="304" t="s">
        <v>13</v>
      </c>
      <c r="J30" s="297"/>
      <c r="K30" s="304" t="s">
        <v>7</v>
      </c>
    </row>
    <row r="31" spans="1:27" ht="12" customHeight="1" x14ac:dyDescent="0.15">
      <c r="A31" s="98" t="s">
        <v>0</v>
      </c>
      <c r="B31" s="98"/>
      <c r="C31" s="98"/>
      <c r="D31" s="98" t="s">
        <v>1</v>
      </c>
      <c r="E31" s="98"/>
      <c r="F31" s="98"/>
      <c r="G31" s="98"/>
      <c r="H31" s="98"/>
      <c r="I31" s="98"/>
      <c r="J31" s="98" t="s">
        <v>2</v>
      </c>
      <c r="K31" s="98"/>
      <c r="L31" s="99"/>
      <c r="M31" s="319" t="s">
        <v>15</v>
      </c>
      <c r="N31" s="316"/>
      <c r="O31" s="311">
        <v>0.1</v>
      </c>
      <c r="P31" s="104" t="s">
        <v>3</v>
      </c>
      <c r="Q31" s="104"/>
      <c r="R31" s="104"/>
      <c r="S31" s="104"/>
      <c r="T31" s="104"/>
      <c r="U31" s="104"/>
      <c r="V31" s="104"/>
      <c r="W31" s="104"/>
      <c r="X31" s="104"/>
      <c r="Y31" s="104"/>
      <c r="Z31" s="104"/>
      <c r="AA31" s="105"/>
    </row>
    <row r="32" spans="1:27" ht="12" customHeight="1" x14ac:dyDescent="0.15">
      <c r="A32" s="111" t="s">
        <v>4</v>
      </c>
      <c r="B32" s="111"/>
      <c r="C32" s="111"/>
      <c r="D32" s="111" t="s">
        <v>109</v>
      </c>
      <c r="E32" s="111"/>
      <c r="F32" s="111"/>
      <c r="G32" s="111"/>
      <c r="H32" s="111"/>
      <c r="I32" s="111"/>
      <c r="J32" s="100">
        <f>P32*T32*X32</f>
        <v>0</v>
      </c>
      <c r="K32" s="100"/>
      <c r="L32" s="100"/>
      <c r="M32" s="95">
        <f>ROUND(J32*$O$31,0)</f>
        <v>0</v>
      </c>
      <c r="N32" s="96"/>
      <c r="O32" s="97"/>
      <c r="P32" s="298"/>
      <c r="Q32" s="313" t="s">
        <v>25</v>
      </c>
      <c r="R32" s="313"/>
      <c r="S32" s="313" t="s">
        <v>26</v>
      </c>
      <c r="T32" s="109">
        <v>6000</v>
      </c>
      <c r="U32" s="109"/>
      <c r="V32" s="313" t="s">
        <v>6</v>
      </c>
      <c r="W32" s="320" t="s">
        <v>167</v>
      </c>
      <c r="X32" s="313">
        <v>0.8</v>
      </c>
      <c r="Y32" s="313"/>
      <c r="Z32" s="313"/>
      <c r="AA32" s="314"/>
    </row>
    <row r="33" spans="1:27" ht="12" customHeight="1" x14ac:dyDescent="0.15">
      <c r="A33" s="111"/>
      <c r="B33" s="111"/>
      <c r="C33" s="111"/>
      <c r="D33" s="124" t="s">
        <v>168</v>
      </c>
      <c r="E33" s="125"/>
      <c r="F33" s="125"/>
      <c r="G33" s="125"/>
      <c r="H33" s="125"/>
      <c r="I33" s="126"/>
      <c r="J33" s="100">
        <f>P33*T33*X33</f>
        <v>0</v>
      </c>
      <c r="K33" s="100"/>
      <c r="L33" s="100"/>
      <c r="M33" s="95">
        <f t="shared" ref="M33:M38" si="0">ROUND(J33*$O$31,0)</f>
        <v>0</v>
      </c>
      <c r="N33" s="96"/>
      <c r="O33" s="97"/>
      <c r="P33" s="298">
        <f>+P32</f>
        <v>0</v>
      </c>
      <c r="Q33" s="313" t="s">
        <v>25</v>
      </c>
      <c r="R33" s="313"/>
      <c r="S33" s="313" t="s">
        <v>26</v>
      </c>
      <c r="T33" s="109">
        <v>7500</v>
      </c>
      <c r="U33" s="109"/>
      <c r="V33" s="313" t="s">
        <v>6</v>
      </c>
      <c r="W33" s="320" t="s">
        <v>167</v>
      </c>
      <c r="X33" s="313">
        <v>0.8</v>
      </c>
      <c r="Y33" s="317"/>
      <c r="Z33" s="317"/>
      <c r="AA33" s="321"/>
    </row>
    <row r="34" spans="1:27" ht="12" customHeight="1" x14ac:dyDescent="0.15">
      <c r="A34" s="111"/>
      <c r="B34" s="111"/>
      <c r="C34" s="111"/>
      <c r="D34" s="124" t="s">
        <v>169</v>
      </c>
      <c r="E34" s="125"/>
      <c r="F34" s="125"/>
      <c r="G34" s="125"/>
      <c r="H34" s="125"/>
      <c r="I34" s="126"/>
      <c r="J34" s="100">
        <f t="shared" ref="J34:J37" si="1">P34*T34*X34</f>
        <v>0</v>
      </c>
      <c r="K34" s="100"/>
      <c r="L34" s="100"/>
      <c r="M34" s="95">
        <f t="shared" si="0"/>
        <v>0</v>
      </c>
      <c r="N34" s="96"/>
      <c r="O34" s="97"/>
      <c r="P34" s="298"/>
      <c r="Q34" s="313" t="s">
        <v>25</v>
      </c>
      <c r="R34" s="313"/>
      <c r="S34" s="313" t="s">
        <v>26</v>
      </c>
      <c r="T34" s="143">
        <v>2000</v>
      </c>
      <c r="U34" s="143"/>
      <c r="V34" s="313" t="s">
        <v>6</v>
      </c>
      <c r="W34" s="320" t="s">
        <v>167</v>
      </c>
      <c r="X34" s="313">
        <v>0.8</v>
      </c>
      <c r="Y34" s="317"/>
      <c r="Z34" s="317"/>
      <c r="AA34" s="321"/>
    </row>
    <row r="35" spans="1:27" ht="12" customHeight="1" x14ac:dyDescent="0.15">
      <c r="A35" s="111"/>
      <c r="B35" s="111"/>
      <c r="C35" s="111"/>
      <c r="D35" s="124" t="s">
        <v>170</v>
      </c>
      <c r="E35" s="125"/>
      <c r="F35" s="125"/>
      <c r="G35" s="125"/>
      <c r="H35" s="125"/>
      <c r="I35" s="126"/>
      <c r="J35" s="100">
        <f t="shared" si="1"/>
        <v>0</v>
      </c>
      <c r="K35" s="100"/>
      <c r="L35" s="100"/>
      <c r="M35" s="95">
        <f t="shared" si="0"/>
        <v>0</v>
      </c>
      <c r="N35" s="96"/>
      <c r="O35" s="97"/>
      <c r="P35" s="298"/>
      <c r="Q35" s="313" t="s">
        <v>25</v>
      </c>
      <c r="R35" s="313"/>
      <c r="S35" s="313" t="s">
        <v>26</v>
      </c>
      <c r="T35" s="143">
        <v>2000</v>
      </c>
      <c r="U35" s="143"/>
      <c r="V35" s="313" t="s">
        <v>6</v>
      </c>
      <c r="W35" s="320" t="s">
        <v>167</v>
      </c>
      <c r="X35" s="313">
        <v>0.8</v>
      </c>
      <c r="Y35" s="317"/>
      <c r="Z35" s="317"/>
      <c r="AA35" s="321"/>
    </row>
    <row r="36" spans="1:27" ht="12" customHeight="1" x14ac:dyDescent="0.15">
      <c r="A36" s="111"/>
      <c r="B36" s="111"/>
      <c r="C36" s="111"/>
      <c r="D36" s="124" t="s">
        <v>171</v>
      </c>
      <c r="E36" s="125"/>
      <c r="F36" s="125"/>
      <c r="G36" s="125"/>
      <c r="H36" s="125"/>
      <c r="I36" s="126"/>
      <c r="J36" s="100">
        <f t="shared" si="1"/>
        <v>0</v>
      </c>
      <c r="K36" s="100"/>
      <c r="L36" s="100"/>
      <c r="M36" s="95">
        <f t="shared" si="0"/>
        <v>0</v>
      </c>
      <c r="N36" s="96"/>
      <c r="O36" s="97"/>
      <c r="P36" s="298"/>
      <c r="Q36" s="313" t="s">
        <v>25</v>
      </c>
      <c r="R36" s="313"/>
      <c r="S36" s="313" t="s">
        <v>26</v>
      </c>
      <c r="T36" s="143">
        <v>2000</v>
      </c>
      <c r="U36" s="143"/>
      <c r="V36" s="313" t="s">
        <v>6</v>
      </c>
      <c r="W36" s="320" t="s">
        <v>167</v>
      </c>
      <c r="X36" s="313">
        <v>0.8</v>
      </c>
      <c r="Y36" s="317"/>
      <c r="Z36" s="317"/>
      <c r="AA36" s="321"/>
    </row>
    <row r="37" spans="1:27" ht="12" customHeight="1" x14ac:dyDescent="0.15">
      <c r="A37" s="111"/>
      <c r="B37" s="111"/>
      <c r="C37" s="111"/>
      <c r="D37" s="124" t="s">
        <v>172</v>
      </c>
      <c r="E37" s="125"/>
      <c r="F37" s="125"/>
      <c r="G37" s="125"/>
      <c r="H37" s="125"/>
      <c r="I37" s="126"/>
      <c r="J37" s="100">
        <f t="shared" si="1"/>
        <v>0</v>
      </c>
      <c r="K37" s="100"/>
      <c r="L37" s="100"/>
      <c r="M37" s="95">
        <f t="shared" si="0"/>
        <v>0</v>
      </c>
      <c r="N37" s="96"/>
      <c r="O37" s="97"/>
      <c r="P37" s="298"/>
      <c r="Q37" s="313" t="s">
        <v>25</v>
      </c>
      <c r="R37" s="313"/>
      <c r="S37" s="313" t="s">
        <v>26</v>
      </c>
      <c r="T37" s="143">
        <v>2000</v>
      </c>
      <c r="U37" s="143"/>
      <c r="V37" s="313" t="s">
        <v>6</v>
      </c>
      <c r="W37" s="320" t="s">
        <v>167</v>
      </c>
      <c r="X37" s="313">
        <v>0.8</v>
      </c>
      <c r="Y37" s="317"/>
      <c r="Z37" s="317"/>
      <c r="AA37" s="321"/>
    </row>
    <row r="38" spans="1:27" ht="12" customHeight="1" x14ac:dyDescent="0.15">
      <c r="A38" s="111"/>
      <c r="B38" s="111"/>
      <c r="C38" s="111"/>
      <c r="D38" s="111" t="s">
        <v>173</v>
      </c>
      <c r="E38" s="111"/>
      <c r="F38" s="111"/>
      <c r="G38" s="111"/>
      <c r="H38" s="111"/>
      <c r="I38" s="111"/>
      <c r="J38" s="100">
        <f>ROUND(SUM(J32:L37)*0.3,0)</f>
        <v>0</v>
      </c>
      <c r="K38" s="100"/>
      <c r="L38" s="100"/>
      <c r="M38" s="95">
        <f t="shared" si="0"/>
        <v>0</v>
      </c>
      <c r="N38" s="96"/>
      <c r="O38" s="97"/>
      <c r="P38" s="323" t="s">
        <v>227</v>
      </c>
      <c r="Q38" s="313"/>
      <c r="R38" s="313"/>
      <c r="S38" s="313"/>
      <c r="T38" s="313"/>
      <c r="U38" s="313"/>
      <c r="V38" s="313"/>
      <c r="W38" s="313"/>
      <c r="X38" s="313"/>
      <c r="Y38" s="313"/>
      <c r="Z38" s="313"/>
      <c r="AA38" s="314"/>
    </row>
    <row r="39" spans="1:27" ht="12" customHeight="1" x14ac:dyDescent="0.15">
      <c r="A39" s="111"/>
      <c r="B39" s="111"/>
      <c r="C39" s="111"/>
      <c r="D39" s="111" t="s">
        <v>174</v>
      </c>
      <c r="E39" s="111"/>
      <c r="F39" s="111"/>
      <c r="G39" s="111"/>
      <c r="H39" s="111"/>
      <c r="I39" s="111"/>
      <c r="J39" s="112">
        <f>SUM(J32:J38)</f>
        <v>0</v>
      </c>
      <c r="K39" s="112"/>
      <c r="L39" s="112"/>
      <c r="M39" s="102">
        <f>SUM(M32:M38)</f>
        <v>0</v>
      </c>
      <c r="N39" s="103"/>
      <c r="O39" s="110"/>
      <c r="P39" s="323" t="s">
        <v>175</v>
      </c>
      <c r="Q39" s="313"/>
      <c r="R39" s="313"/>
      <c r="S39" s="313"/>
      <c r="T39" s="313"/>
      <c r="U39" s="313"/>
      <c r="V39" s="313"/>
      <c r="W39" s="313"/>
      <c r="X39" s="313"/>
      <c r="Y39" s="313"/>
      <c r="Z39" s="313"/>
      <c r="AA39" s="314"/>
    </row>
    <row r="40" spans="1:27" ht="12" customHeight="1" x14ac:dyDescent="0.15">
      <c r="A40" s="111" t="s">
        <v>5</v>
      </c>
      <c r="B40" s="111"/>
      <c r="C40" s="111"/>
      <c r="D40" s="111"/>
      <c r="E40" s="111"/>
      <c r="F40" s="111"/>
      <c r="G40" s="111"/>
      <c r="H40" s="111"/>
      <c r="I40" s="111"/>
      <c r="J40" s="112">
        <f>ROUND(J39*0.3,0)</f>
        <v>0</v>
      </c>
      <c r="K40" s="112"/>
      <c r="L40" s="112"/>
      <c r="M40" s="95">
        <f>ROUND(J40*$O$31,0)</f>
        <v>0</v>
      </c>
      <c r="N40" s="96"/>
      <c r="O40" s="97"/>
      <c r="P40" s="326" t="s">
        <v>178</v>
      </c>
      <c r="Q40" s="322"/>
      <c r="R40" s="322"/>
      <c r="S40" s="322"/>
      <c r="T40" s="322"/>
      <c r="U40" s="322"/>
      <c r="V40" s="322"/>
      <c r="W40" s="322"/>
      <c r="X40" s="322"/>
      <c r="Y40" s="322"/>
      <c r="Z40" s="322"/>
      <c r="AA40" s="318"/>
    </row>
    <row r="41" spans="1:27" ht="12" customHeight="1" x14ac:dyDescent="0.15">
      <c r="A41" s="113" t="s">
        <v>49</v>
      </c>
      <c r="B41" s="114"/>
      <c r="C41" s="114"/>
      <c r="D41" s="114"/>
      <c r="E41" s="114"/>
      <c r="F41" s="114"/>
      <c r="G41" s="114"/>
      <c r="H41" s="114"/>
      <c r="I41" s="110"/>
      <c r="J41" s="102">
        <f>SUM(J39:L40)</f>
        <v>0</v>
      </c>
      <c r="K41" s="103"/>
      <c r="L41" s="115"/>
      <c r="M41" s="102">
        <f>+SUM(M39:M40)</f>
        <v>0</v>
      </c>
      <c r="N41" s="103"/>
      <c r="O41" s="110"/>
      <c r="P41" s="323"/>
      <c r="Q41" s="313"/>
      <c r="R41" s="313"/>
      <c r="S41" s="313"/>
      <c r="T41" s="313"/>
      <c r="U41" s="313"/>
      <c r="V41" s="313"/>
      <c r="W41" s="313"/>
      <c r="X41" s="313"/>
      <c r="Y41" s="313"/>
      <c r="Z41" s="313"/>
      <c r="AA41" s="314"/>
    </row>
    <row r="43" spans="1:27" ht="12" customHeight="1" x14ac:dyDescent="0.15">
      <c r="A43" s="304" t="s">
        <v>71</v>
      </c>
      <c r="G43" s="304" t="s">
        <v>14</v>
      </c>
      <c r="P43" s="297"/>
      <c r="Q43" s="304" t="s">
        <v>8</v>
      </c>
    </row>
    <row r="44" spans="1:27" ht="12" customHeight="1" x14ac:dyDescent="0.15">
      <c r="A44" s="98" t="s">
        <v>0</v>
      </c>
      <c r="B44" s="98"/>
      <c r="C44" s="98"/>
      <c r="D44" s="98" t="s">
        <v>1</v>
      </c>
      <c r="E44" s="98"/>
      <c r="F44" s="98"/>
      <c r="G44" s="98"/>
      <c r="H44" s="98"/>
      <c r="I44" s="98"/>
      <c r="J44" s="98" t="s">
        <v>2</v>
      </c>
      <c r="K44" s="98"/>
      <c r="L44" s="99"/>
      <c r="M44" s="319" t="s">
        <v>15</v>
      </c>
      <c r="N44" s="316"/>
      <c r="O44" s="311">
        <v>0.1</v>
      </c>
      <c r="P44" s="104" t="s">
        <v>3</v>
      </c>
      <c r="Q44" s="104"/>
      <c r="R44" s="104"/>
      <c r="S44" s="104"/>
      <c r="T44" s="104"/>
      <c r="U44" s="104"/>
      <c r="V44" s="104"/>
      <c r="W44" s="104"/>
      <c r="X44" s="104"/>
      <c r="Y44" s="104"/>
      <c r="Z44" s="104"/>
      <c r="AA44" s="105"/>
    </row>
    <row r="45" spans="1:27" ht="12" customHeight="1" x14ac:dyDescent="0.15">
      <c r="A45" s="111" t="s">
        <v>4</v>
      </c>
      <c r="B45" s="111"/>
      <c r="C45" s="111"/>
      <c r="D45" s="111" t="s">
        <v>179</v>
      </c>
      <c r="E45" s="111"/>
      <c r="F45" s="111"/>
      <c r="G45" s="111"/>
      <c r="H45" s="111"/>
      <c r="I45" s="111"/>
      <c r="J45" s="100">
        <f>P45*S45*X45</f>
        <v>0</v>
      </c>
      <c r="K45" s="100"/>
      <c r="L45" s="100"/>
      <c r="M45" s="95">
        <f>ROUND(J45*$O$44,0)</f>
        <v>0</v>
      </c>
      <c r="N45" s="96"/>
      <c r="O45" s="97"/>
      <c r="P45" s="298">
        <f>P43</f>
        <v>0</v>
      </c>
      <c r="Q45" s="313" t="s">
        <v>8</v>
      </c>
      <c r="R45" s="313" t="s">
        <v>26</v>
      </c>
      <c r="S45" s="103">
        <v>15000</v>
      </c>
      <c r="T45" s="103"/>
      <c r="U45" s="313" t="s">
        <v>6</v>
      </c>
      <c r="V45" s="313"/>
      <c r="W45" s="320" t="s">
        <v>167</v>
      </c>
      <c r="X45" s="313">
        <v>0.8</v>
      </c>
      <c r="Y45" s="313"/>
      <c r="Z45" s="313"/>
      <c r="AA45" s="314"/>
    </row>
    <row r="46" spans="1:27" ht="12" customHeight="1" x14ac:dyDescent="0.15">
      <c r="A46" s="111"/>
      <c r="B46" s="111"/>
      <c r="C46" s="111"/>
      <c r="D46" s="124" t="s">
        <v>180</v>
      </c>
      <c r="E46" s="125"/>
      <c r="F46" s="125"/>
      <c r="G46" s="125"/>
      <c r="H46" s="125"/>
      <c r="I46" s="126"/>
      <c r="J46" s="145">
        <f>P46*S46*X46</f>
        <v>0</v>
      </c>
      <c r="K46" s="146"/>
      <c r="L46" s="147"/>
      <c r="M46" s="95">
        <f>ROUND(J46*$O$44,0)</f>
        <v>0</v>
      </c>
      <c r="N46" s="96"/>
      <c r="O46" s="97"/>
      <c r="P46" s="299">
        <f>P43</f>
        <v>0</v>
      </c>
      <c r="Q46" s="320" t="s">
        <v>8</v>
      </c>
      <c r="R46" s="312" t="s">
        <v>26</v>
      </c>
      <c r="S46" s="103">
        <v>15000</v>
      </c>
      <c r="T46" s="103"/>
      <c r="U46" s="313" t="s">
        <v>6</v>
      </c>
      <c r="V46" s="320"/>
      <c r="W46" s="320" t="s">
        <v>167</v>
      </c>
      <c r="X46" s="313">
        <v>0.8</v>
      </c>
      <c r="Y46" s="317"/>
      <c r="Z46" s="317"/>
      <c r="AA46" s="321"/>
    </row>
    <row r="47" spans="1:27" ht="12" customHeight="1" x14ac:dyDescent="0.15">
      <c r="A47" s="111"/>
      <c r="B47" s="111"/>
      <c r="C47" s="111"/>
      <c r="D47" s="111" t="s">
        <v>181</v>
      </c>
      <c r="E47" s="111"/>
      <c r="F47" s="111"/>
      <c r="G47" s="111"/>
      <c r="H47" s="111"/>
      <c r="I47" s="111"/>
      <c r="J47" s="100">
        <f>ROUND(SUM(J45:L46)*0.3,0)</f>
        <v>0</v>
      </c>
      <c r="K47" s="100"/>
      <c r="L47" s="100"/>
      <c r="M47" s="95">
        <f>ROUND(J47*$O$44,0)</f>
        <v>0</v>
      </c>
      <c r="N47" s="96"/>
      <c r="O47" s="97"/>
      <c r="P47" s="323" t="s">
        <v>228</v>
      </c>
      <c r="Q47" s="313"/>
      <c r="R47" s="313"/>
      <c r="S47" s="313"/>
      <c r="T47" s="313"/>
      <c r="U47" s="313"/>
      <c r="V47" s="313"/>
      <c r="W47" s="313"/>
      <c r="X47" s="313"/>
      <c r="Y47" s="313"/>
      <c r="Z47" s="313"/>
      <c r="AA47" s="314"/>
    </row>
    <row r="48" spans="1:27" ht="12" customHeight="1" x14ac:dyDescent="0.15">
      <c r="A48" s="111"/>
      <c r="B48" s="111"/>
      <c r="C48" s="111"/>
      <c r="D48" s="111" t="s">
        <v>182</v>
      </c>
      <c r="E48" s="111"/>
      <c r="F48" s="111"/>
      <c r="G48" s="111"/>
      <c r="H48" s="111"/>
      <c r="I48" s="111"/>
      <c r="J48" s="112">
        <f>SUM(J45:L47)</f>
        <v>0</v>
      </c>
      <c r="K48" s="112"/>
      <c r="L48" s="112"/>
      <c r="M48" s="144">
        <f>SUM(M45:O47)</f>
        <v>0</v>
      </c>
      <c r="N48" s="109"/>
      <c r="O48" s="110"/>
      <c r="P48" s="323" t="s">
        <v>176</v>
      </c>
      <c r="Q48" s="313"/>
      <c r="R48" s="313"/>
      <c r="S48" s="313"/>
      <c r="T48" s="313"/>
      <c r="U48" s="313"/>
      <c r="V48" s="313"/>
      <c r="W48" s="313"/>
      <c r="X48" s="313"/>
      <c r="Y48" s="313"/>
      <c r="Z48" s="313"/>
      <c r="AA48" s="314"/>
    </row>
    <row r="49" spans="1:27" ht="12" customHeight="1" x14ac:dyDescent="0.15">
      <c r="A49" s="111" t="s">
        <v>5</v>
      </c>
      <c r="B49" s="111"/>
      <c r="C49" s="111"/>
      <c r="D49" s="111"/>
      <c r="E49" s="111"/>
      <c r="F49" s="111"/>
      <c r="G49" s="111"/>
      <c r="H49" s="111"/>
      <c r="I49" s="111"/>
      <c r="J49" s="112">
        <f>ROUND(J48*0.3,0)</f>
        <v>0</v>
      </c>
      <c r="K49" s="112"/>
      <c r="L49" s="112"/>
      <c r="M49" s="95">
        <f>ROUND(J49*$O$44,0)</f>
        <v>0</v>
      </c>
      <c r="N49" s="96"/>
      <c r="O49" s="97"/>
      <c r="P49" s="326" t="s">
        <v>177</v>
      </c>
      <c r="Q49" s="322"/>
      <c r="R49" s="322"/>
      <c r="S49" s="322"/>
      <c r="T49" s="322"/>
      <c r="U49" s="322"/>
      <c r="V49" s="322"/>
      <c r="W49" s="322"/>
      <c r="X49" s="322"/>
      <c r="Y49" s="322"/>
      <c r="Z49" s="322"/>
      <c r="AA49" s="318"/>
    </row>
    <row r="50" spans="1:27" ht="12" customHeight="1" x14ac:dyDescent="0.15">
      <c r="A50" s="113" t="s">
        <v>50</v>
      </c>
      <c r="B50" s="114"/>
      <c r="C50" s="114"/>
      <c r="D50" s="114"/>
      <c r="E50" s="114"/>
      <c r="F50" s="114"/>
      <c r="G50" s="114"/>
      <c r="H50" s="114"/>
      <c r="I50" s="110"/>
      <c r="J50" s="102">
        <f>SUM(J48:L49)</f>
        <v>0</v>
      </c>
      <c r="K50" s="103"/>
      <c r="L50" s="115"/>
      <c r="M50" s="102">
        <f>SUM(M48:O49)</f>
        <v>0</v>
      </c>
      <c r="N50" s="103"/>
      <c r="O50" s="110"/>
      <c r="P50" s="323"/>
      <c r="Q50" s="313"/>
      <c r="R50" s="313"/>
      <c r="S50" s="313"/>
      <c r="T50" s="313"/>
      <c r="U50" s="313"/>
      <c r="V50" s="313"/>
      <c r="W50" s="313"/>
      <c r="X50" s="313"/>
      <c r="Y50" s="313"/>
      <c r="Z50" s="313"/>
      <c r="AA50" s="314"/>
    </row>
    <row r="52" spans="1:27" ht="12" customHeight="1" x14ac:dyDescent="0.15">
      <c r="A52" s="304" t="s">
        <v>57</v>
      </c>
    </row>
    <row r="53" spans="1:27" ht="12" customHeight="1" x14ac:dyDescent="0.15">
      <c r="A53" s="98" t="s">
        <v>0</v>
      </c>
      <c r="B53" s="98"/>
      <c r="C53" s="98"/>
      <c r="D53" s="98" t="s">
        <v>1</v>
      </c>
      <c r="E53" s="98"/>
      <c r="F53" s="98"/>
      <c r="G53" s="98"/>
      <c r="H53" s="98"/>
      <c r="I53" s="98"/>
      <c r="J53" s="98" t="s">
        <v>2</v>
      </c>
      <c r="K53" s="98"/>
      <c r="L53" s="99"/>
      <c r="M53" s="319" t="s">
        <v>15</v>
      </c>
      <c r="N53" s="316"/>
      <c r="O53" s="311">
        <v>0.1</v>
      </c>
      <c r="P53" s="104" t="s">
        <v>3</v>
      </c>
      <c r="Q53" s="104"/>
      <c r="R53" s="104"/>
      <c r="S53" s="104"/>
      <c r="T53" s="104"/>
      <c r="U53" s="104"/>
      <c r="V53" s="104"/>
      <c r="W53" s="104"/>
      <c r="X53" s="104"/>
      <c r="Y53" s="104"/>
      <c r="Z53" s="104"/>
      <c r="AA53" s="105"/>
    </row>
    <row r="54" spans="1:27" ht="12" customHeight="1" x14ac:dyDescent="0.15">
      <c r="A54" s="111" t="s">
        <v>4</v>
      </c>
      <c r="B54" s="111"/>
      <c r="C54" s="111"/>
      <c r="D54" s="127" t="s">
        <v>110</v>
      </c>
      <c r="E54" s="114"/>
      <c r="F54" s="114"/>
      <c r="G54" s="114"/>
      <c r="H54" s="114"/>
      <c r="I54" s="110"/>
      <c r="J54" s="100">
        <f>P54*T54*X54</f>
        <v>0</v>
      </c>
      <c r="K54" s="100"/>
      <c r="L54" s="100"/>
      <c r="M54" s="95">
        <f>ROUND(J54*$O$31,0)</f>
        <v>0</v>
      </c>
      <c r="N54" s="96"/>
      <c r="O54" s="97"/>
      <c r="P54" s="298"/>
      <c r="Q54" s="313" t="s">
        <v>25</v>
      </c>
      <c r="R54" s="313"/>
      <c r="S54" s="313" t="s">
        <v>26</v>
      </c>
      <c r="T54" s="109">
        <v>6000</v>
      </c>
      <c r="U54" s="109"/>
      <c r="V54" s="313" t="s">
        <v>6</v>
      </c>
      <c r="W54" s="320" t="s">
        <v>167</v>
      </c>
      <c r="X54" s="313">
        <v>0.8</v>
      </c>
      <c r="Y54" s="313"/>
      <c r="Z54" s="313"/>
      <c r="AA54" s="314"/>
    </row>
    <row r="55" spans="1:27" ht="12" customHeight="1" x14ac:dyDescent="0.15">
      <c r="A55" s="111"/>
      <c r="B55" s="111"/>
      <c r="C55" s="111"/>
      <c r="D55" s="124" t="s">
        <v>183</v>
      </c>
      <c r="E55" s="125"/>
      <c r="F55" s="125"/>
      <c r="G55" s="125"/>
      <c r="H55" s="125"/>
      <c r="I55" s="126"/>
      <c r="J55" s="100">
        <f>P55*T55*X55</f>
        <v>0</v>
      </c>
      <c r="K55" s="100"/>
      <c r="L55" s="100"/>
      <c r="M55" s="95">
        <f t="shared" ref="M55:M60" si="2">ROUND(J55*$O$31,0)</f>
        <v>0</v>
      </c>
      <c r="N55" s="96"/>
      <c r="O55" s="97"/>
      <c r="P55" s="298">
        <f>+P54</f>
        <v>0</v>
      </c>
      <c r="Q55" s="313" t="s">
        <v>25</v>
      </c>
      <c r="R55" s="313"/>
      <c r="S55" s="313" t="s">
        <v>26</v>
      </c>
      <c r="T55" s="109">
        <v>7500</v>
      </c>
      <c r="U55" s="109"/>
      <c r="V55" s="313" t="s">
        <v>6</v>
      </c>
      <c r="W55" s="320" t="s">
        <v>167</v>
      </c>
      <c r="X55" s="313">
        <v>0.8</v>
      </c>
      <c r="Y55" s="317"/>
      <c r="Z55" s="317"/>
      <c r="AA55" s="321"/>
    </row>
    <row r="56" spans="1:27" ht="12" customHeight="1" x14ac:dyDescent="0.15">
      <c r="A56" s="111"/>
      <c r="B56" s="111"/>
      <c r="C56" s="111"/>
      <c r="D56" s="124" t="s">
        <v>184</v>
      </c>
      <c r="E56" s="125"/>
      <c r="F56" s="125"/>
      <c r="G56" s="125"/>
      <c r="H56" s="125"/>
      <c r="I56" s="126"/>
      <c r="J56" s="100">
        <f t="shared" ref="J56:J59" si="3">P56*T56*X56</f>
        <v>0</v>
      </c>
      <c r="K56" s="100"/>
      <c r="L56" s="100"/>
      <c r="M56" s="95">
        <f t="shared" si="2"/>
        <v>0</v>
      </c>
      <c r="N56" s="96"/>
      <c r="O56" s="97"/>
      <c r="P56" s="298"/>
      <c r="Q56" s="313" t="s">
        <v>25</v>
      </c>
      <c r="R56" s="313"/>
      <c r="S56" s="313" t="s">
        <v>26</v>
      </c>
      <c r="T56" s="143">
        <v>2000</v>
      </c>
      <c r="U56" s="143"/>
      <c r="V56" s="313" t="s">
        <v>6</v>
      </c>
      <c r="W56" s="320" t="s">
        <v>167</v>
      </c>
      <c r="X56" s="313">
        <v>0.8</v>
      </c>
      <c r="Y56" s="317"/>
      <c r="Z56" s="317"/>
      <c r="AA56" s="321"/>
    </row>
    <row r="57" spans="1:27" ht="12" customHeight="1" x14ac:dyDescent="0.15">
      <c r="A57" s="111"/>
      <c r="B57" s="111"/>
      <c r="C57" s="111"/>
      <c r="D57" s="124" t="s">
        <v>185</v>
      </c>
      <c r="E57" s="125"/>
      <c r="F57" s="125"/>
      <c r="G57" s="125"/>
      <c r="H57" s="125"/>
      <c r="I57" s="126"/>
      <c r="J57" s="100">
        <f t="shared" si="3"/>
        <v>0</v>
      </c>
      <c r="K57" s="100"/>
      <c r="L57" s="100"/>
      <c r="M57" s="95">
        <f t="shared" si="2"/>
        <v>0</v>
      </c>
      <c r="N57" s="96"/>
      <c r="O57" s="97"/>
      <c r="P57" s="298"/>
      <c r="Q57" s="313" t="s">
        <v>25</v>
      </c>
      <c r="R57" s="313"/>
      <c r="S57" s="313" t="s">
        <v>26</v>
      </c>
      <c r="T57" s="143">
        <v>2000</v>
      </c>
      <c r="U57" s="143"/>
      <c r="V57" s="313" t="s">
        <v>6</v>
      </c>
      <c r="W57" s="320" t="s">
        <v>167</v>
      </c>
      <c r="X57" s="313">
        <v>0.8</v>
      </c>
      <c r="Y57" s="317"/>
      <c r="Z57" s="317"/>
      <c r="AA57" s="321"/>
    </row>
    <row r="58" spans="1:27" ht="12" customHeight="1" x14ac:dyDescent="0.15">
      <c r="A58" s="111"/>
      <c r="B58" s="111"/>
      <c r="C58" s="111"/>
      <c r="D58" s="124" t="s">
        <v>186</v>
      </c>
      <c r="E58" s="125"/>
      <c r="F58" s="125"/>
      <c r="G58" s="125"/>
      <c r="H58" s="125"/>
      <c r="I58" s="126"/>
      <c r="J58" s="100">
        <f t="shared" si="3"/>
        <v>0</v>
      </c>
      <c r="K58" s="100"/>
      <c r="L58" s="100"/>
      <c r="M58" s="95">
        <f t="shared" si="2"/>
        <v>0</v>
      </c>
      <c r="N58" s="96"/>
      <c r="O58" s="97"/>
      <c r="P58" s="298"/>
      <c r="Q58" s="313" t="s">
        <v>25</v>
      </c>
      <c r="R58" s="313"/>
      <c r="S58" s="313" t="s">
        <v>26</v>
      </c>
      <c r="T58" s="143">
        <v>2000</v>
      </c>
      <c r="U58" s="143"/>
      <c r="V58" s="313" t="s">
        <v>6</v>
      </c>
      <c r="W58" s="320" t="s">
        <v>167</v>
      </c>
      <c r="X58" s="313">
        <v>0.8</v>
      </c>
      <c r="Y58" s="317"/>
      <c r="Z58" s="317"/>
      <c r="AA58" s="321"/>
    </row>
    <row r="59" spans="1:27" ht="12" customHeight="1" x14ac:dyDescent="0.15">
      <c r="A59" s="111"/>
      <c r="B59" s="111"/>
      <c r="C59" s="111"/>
      <c r="D59" s="124" t="s">
        <v>187</v>
      </c>
      <c r="E59" s="125"/>
      <c r="F59" s="125"/>
      <c r="G59" s="125"/>
      <c r="H59" s="125"/>
      <c r="I59" s="126"/>
      <c r="J59" s="100">
        <f t="shared" si="3"/>
        <v>0</v>
      </c>
      <c r="K59" s="100"/>
      <c r="L59" s="100"/>
      <c r="M59" s="95">
        <f t="shared" si="2"/>
        <v>0</v>
      </c>
      <c r="N59" s="96"/>
      <c r="O59" s="97"/>
      <c r="P59" s="298"/>
      <c r="Q59" s="313" t="s">
        <v>25</v>
      </c>
      <c r="R59" s="313"/>
      <c r="S59" s="313" t="s">
        <v>26</v>
      </c>
      <c r="T59" s="143">
        <v>2000</v>
      </c>
      <c r="U59" s="143"/>
      <c r="V59" s="313" t="s">
        <v>6</v>
      </c>
      <c r="W59" s="320" t="s">
        <v>167</v>
      </c>
      <c r="X59" s="313">
        <v>0.8</v>
      </c>
      <c r="Y59" s="317"/>
      <c r="Z59" s="317"/>
      <c r="AA59" s="321"/>
    </row>
    <row r="60" spans="1:27" ht="12" customHeight="1" x14ac:dyDescent="0.15">
      <c r="A60" s="111"/>
      <c r="B60" s="111"/>
      <c r="C60" s="111"/>
      <c r="D60" s="111" t="s">
        <v>188</v>
      </c>
      <c r="E60" s="111"/>
      <c r="F60" s="111"/>
      <c r="G60" s="111"/>
      <c r="H60" s="111"/>
      <c r="I60" s="111"/>
      <c r="J60" s="100">
        <f>ROUND(SUM(J54:L59)*0.3,0)</f>
        <v>0</v>
      </c>
      <c r="K60" s="100"/>
      <c r="L60" s="100"/>
      <c r="M60" s="95">
        <f t="shared" si="2"/>
        <v>0</v>
      </c>
      <c r="N60" s="96"/>
      <c r="O60" s="97"/>
      <c r="P60" s="323" t="s">
        <v>232</v>
      </c>
      <c r="Q60" s="313"/>
      <c r="R60" s="313"/>
      <c r="S60" s="313"/>
      <c r="T60" s="313"/>
      <c r="U60" s="313"/>
      <c r="V60" s="313"/>
      <c r="W60" s="313"/>
      <c r="X60" s="313"/>
      <c r="Y60" s="313"/>
      <c r="Z60" s="313"/>
      <c r="AA60" s="314"/>
    </row>
    <row r="61" spans="1:27" ht="12" customHeight="1" x14ac:dyDescent="0.15">
      <c r="A61" s="111"/>
      <c r="B61" s="111"/>
      <c r="C61" s="111"/>
      <c r="D61" s="111" t="s">
        <v>189</v>
      </c>
      <c r="E61" s="111"/>
      <c r="F61" s="111"/>
      <c r="G61" s="111"/>
      <c r="H61" s="111"/>
      <c r="I61" s="111"/>
      <c r="J61" s="112">
        <f>SUM(J54:J60)</f>
        <v>0</v>
      </c>
      <c r="K61" s="112"/>
      <c r="L61" s="112"/>
      <c r="M61" s="102">
        <f>SUM(M54:M60)</f>
        <v>0</v>
      </c>
      <c r="N61" s="103"/>
      <c r="O61" s="110"/>
      <c r="P61" s="323" t="s">
        <v>190</v>
      </c>
      <c r="Q61" s="313"/>
      <c r="R61" s="313"/>
      <c r="S61" s="313"/>
      <c r="T61" s="313"/>
      <c r="U61" s="313"/>
      <c r="V61" s="313"/>
      <c r="W61" s="313"/>
      <c r="X61" s="313"/>
      <c r="Y61" s="313"/>
      <c r="Z61" s="313"/>
      <c r="AA61" s="314"/>
    </row>
    <row r="62" spans="1:27" ht="12" customHeight="1" x14ac:dyDescent="0.15">
      <c r="A62" s="111" t="s">
        <v>5</v>
      </c>
      <c r="B62" s="111"/>
      <c r="C62" s="111"/>
      <c r="D62" s="111"/>
      <c r="E62" s="111"/>
      <c r="F62" s="111"/>
      <c r="G62" s="111"/>
      <c r="H62" s="111"/>
      <c r="I62" s="111"/>
      <c r="J62" s="112">
        <f>ROUND(J61*0.3,0)</f>
        <v>0</v>
      </c>
      <c r="K62" s="112"/>
      <c r="L62" s="112"/>
      <c r="M62" s="95">
        <f>ROUND(J62*$O$31,0)</f>
        <v>0</v>
      </c>
      <c r="N62" s="96"/>
      <c r="O62" s="97"/>
      <c r="P62" s="326" t="s">
        <v>191</v>
      </c>
      <c r="Q62" s="322"/>
      <c r="R62" s="322"/>
      <c r="S62" s="322"/>
      <c r="T62" s="322"/>
      <c r="U62" s="322"/>
      <c r="V62" s="322"/>
      <c r="W62" s="322"/>
      <c r="X62" s="322"/>
      <c r="Y62" s="322"/>
      <c r="Z62" s="322"/>
      <c r="AA62" s="318"/>
    </row>
    <row r="63" spans="1:27" ht="12" customHeight="1" x14ac:dyDescent="0.15">
      <c r="A63" s="113" t="s">
        <v>72</v>
      </c>
      <c r="B63" s="114"/>
      <c r="C63" s="114"/>
      <c r="D63" s="114"/>
      <c r="E63" s="114"/>
      <c r="F63" s="114"/>
      <c r="G63" s="114"/>
      <c r="H63" s="114"/>
      <c r="I63" s="110"/>
      <c r="J63" s="102">
        <f>SUM(J61:L62)</f>
        <v>0</v>
      </c>
      <c r="K63" s="103"/>
      <c r="L63" s="115"/>
      <c r="M63" s="102">
        <f>+SUM(M61:M62)</f>
        <v>0</v>
      </c>
      <c r="N63" s="103"/>
      <c r="O63" s="110"/>
      <c r="P63" s="323"/>
      <c r="Q63" s="313"/>
      <c r="R63" s="313"/>
      <c r="S63" s="313"/>
      <c r="T63" s="313"/>
      <c r="U63" s="313"/>
      <c r="V63" s="313"/>
      <c r="W63" s="313"/>
      <c r="X63" s="313"/>
      <c r="Y63" s="313"/>
      <c r="Z63" s="313"/>
      <c r="AA63" s="314"/>
    </row>
    <row r="65" spans="1:27" ht="12" customHeight="1" x14ac:dyDescent="0.15">
      <c r="A65" s="304" t="s">
        <v>40</v>
      </c>
    </row>
    <row r="66" spans="1:27" ht="12" customHeight="1" x14ac:dyDescent="0.15">
      <c r="A66" s="98" t="s">
        <v>0</v>
      </c>
      <c r="B66" s="98"/>
      <c r="C66" s="98"/>
      <c r="D66" s="98" t="s">
        <v>1</v>
      </c>
      <c r="E66" s="98"/>
      <c r="F66" s="98"/>
      <c r="G66" s="98"/>
      <c r="H66" s="98"/>
      <c r="I66" s="98"/>
      <c r="J66" s="98" t="s">
        <v>2</v>
      </c>
      <c r="K66" s="98"/>
      <c r="L66" s="99"/>
      <c r="M66" s="319" t="s">
        <v>15</v>
      </c>
      <c r="N66" s="316"/>
      <c r="O66" s="311">
        <v>0.1</v>
      </c>
      <c r="P66" s="104" t="s">
        <v>3</v>
      </c>
      <c r="Q66" s="104"/>
      <c r="R66" s="104"/>
      <c r="S66" s="104"/>
      <c r="T66" s="104"/>
      <c r="U66" s="104"/>
      <c r="V66" s="104"/>
      <c r="W66" s="104"/>
      <c r="X66" s="104"/>
      <c r="Y66" s="104"/>
      <c r="Z66" s="104"/>
      <c r="AA66" s="105"/>
    </row>
    <row r="67" spans="1:27" ht="12" customHeight="1" x14ac:dyDescent="0.15">
      <c r="A67" s="111" t="s">
        <v>4</v>
      </c>
      <c r="B67" s="111"/>
      <c r="C67" s="111"/>
      <c r="D67" s="111" t="s">
        <v>192</v>
      </c>
      <c r="E67" s="111"/>
      <c r="F67" s="111"/>
      <c r="G67" s="111"/>
      <c r="H67" s="111"/>
      <c r="I67" s="111"/>
      <c r="J67" s="100">
        <f>P67*T67*X67</f>
        <v>0</v>
      </c>
      <c r="K67" s="100"/>
      <c r="L67" s="100"/>
      <c r="M67" s="95">
        <f>ROUND(J67*$O$31,0)</f>
        <v>0</v>
      </c>
      <c r="N67" s="96"/>
      <c r="O67" s="97"/>
      <c r="P67" s="298"/>
      <c r="Q67" s="313" t="s">
        <v>25</v>
      </c>
      <c r="R67" s="313"/>
      <c r="S67" s="313" t="s">
        <v>26</v>
      </c>
      <c r="T67" s="109">
        <v>3000</v>
      </c>
      <c r="U67" s="109"/>
      <c r="V67" s="313" t="s">
        <v>6</v>
      </c>
      <c r="W67" s="320" t="s">
        <v>167</v>
      </c>
      <c r="X67" s="313">
        <v>0.8</v>
      </c>
      <c r="Y67" s="313"/>
      <c r="Z67" s="313"/>
      <c r="AA67" s="314"/>
    </row>
    <row r="68" spans="1:27" ht="12" customHeight="1" x14ac:dyDescent="0.15">
      <c r="A68" s="111"/>
      <c r="B68" s="111"/>
      <c r="C68" s="111"/>
      <c r="D68" s="124" t="s">
        <v>193</v>
      </c>
      <c r="E68" s="125"/>
      <c r="F68" s="125"/>
      <c r="G68" s="125"/>
      <c r="H68" s="125"/>
      <c r="I68" s="126"/>
      <c r="J68" s="100">
        <f>P68*T68*X68</f>
        <v>0</v>
      </c>
      <c r="K68" s="100"/>
      <c r="L68" s="100"/>
      <c r="M68" s="95">
        <f>ROUND(J68*$O$31,0)</f>
        <v>0</v>
      </c>
      <c r="N68" s="96"/>
      <c r="O68" s="97"/>
      <c r="P68" s="298">
        <f>+P67</f>
        <v>0</v>
      </c>
      <c r="Q68" s="313" t="s">
        <v>25</v>
      </c>
      <c r="R68" s="313"/>
      <c r="S68" s="313" t="s">
        <v>26</v>
      </c>
      <c r="T68" s="109">
        <v>4500</v>
      </c>
      <c r="U68" s="109"/>
      <c r="V68" s="313" t="s">
        <v>6</v>
      </c>
      <c r="W68" s="320" t="s">
        <v>167</v>
      </c>
      <c r="X68" s="313">
        <v>0.8</v>
      </c>
      <c r="Y68" s="317"/>
      <c r="Z68" s="317"/>
      <c r="AA68" s="321"/>
    </row>
    <row r="69" spans="1:27" ht="12" customHeight="1" x14ac:dyDescent="0.15">
      <c r="A69" s="111"/>
      <c r="B69" s="111"/>
      <c r="C69" s="111"/>
      <c r="D69" s="111" t="s">
        <v>194</v>
      </c>
      <c r="E69" s="111"/>
      <c r="F69" s="111"/>
      <c r="G69" s="111"/>
      <c r="H69" s="111"/>
      <c r="I69" s="111"/>
      <c r="J69" s="100">
        <f>ROUND(SUM(J67:L68)*0.3,0)</f>
        <v>0</v>
      </c>
      <c r="K69" s="100"/>
      <c r="L69" s="100"/>
      <c r="M69" s="95">
        <f>ROUND(J69*$O$31,0)</f>
        <v>0</v>
      </c>
      <c r="N69" s="96"/>
      <c r="O69" s="97"/>
      <c r="P69" s="323" t="s">
        <v>230</v>
      </c>
      <c r="Q69" s="313"/>
      <c r="R69" s="313"/>
      <c r="S69" s="313"/>
      <c r="T69" s="313"/>
      <c r="U69" s="313"/>
      <c r="V69" s="313"/>
      <c r="W69" s="313"/>
      <c r="X69" s="313"/>
      <c r="Y69" s="313"/>
      <c r="Z69" s="313"/>
      <c r="AA69" s="314"/>
    </row>
    <row r="70" spans="1:27" ht="12" customHeight="1" x14ac:dyDescent="0.15">
      <c r="A70" s="111"/>
      <c r="B70" s="111"/>
      <c r="C70" s="111"/>
      <c r="D70" s="111" t="s">
        <v>195</v>
      </c>
      <c r="E70" s="111"/>
      <c r="F70" s="111"/>
      <c r="G70" s="111"/>
      <c r="H70" s="111"/>
      <c r="I70" s="111"/>
      <c r="J70" s="112">
        <f>SUM(J67:J69)</f>
        <v>0</v>
      </c>
      <c r="K70" s="112"/>
      <c r="L70" s="112"/>
      <c r="M70" s="102">
        <f>SUM(M67:M69)</f>
        <v>0</v>
      </c>
      <c r="N70" s="103"/>
      <c r="O70" s="110"/>
      <c r="P70" s="323" t="s">
        <v>196</v>
      </c>
      <c r="Q70" s="313"/>
      <c r="R70" s="313"/>
      <c r="S70" s="313"/>
      <c r="T70" s="313"/>
      <c r="U70" s="313"/>
      <c r="V70" s="313"/>
      <c r="W70" s="313"/>
      <c r="X70" s="313"/>
      <c r="Y70" s="313"/>
      <c r="Z70" s="313"/>
      <c r="AA70" s="314"/>
    </row>
    <row r="71" spans="1:27" ht="12" customHeight="1" x14ac:dyDescent="0.15">
      <c r="A71" s="111" t="s">
        <v>5</v>
      </c>
      <c r="B71" s="111"/>
      <c r="C71" s="111"/>
      <c r="D71" s="111"/>
      <c r="E71" s="111"/>
      <c r="F71" s="111"/>
      <c r="G71" s="111"/>
      <c r="H71" s="111"/>
      <c r="I71" s="111"/>
      <c r="J71" s="112">
        <f>ROUND(J70*0.3,0)</f>
        <v>0</v>
      </c>
      <c r="K71" s="112"/>
      <c r="L71" s="112"/>
      <c r="M71" s="95">
        <f>ROUND(J71*$O$31,0)</f>
        <v>0</v>
      </c>
      <c r="N71" s="96"/>
      <c r="O71" s="97"/>
      <c r="P71" s="326" t="s">
        <v>197</v>
      </c>
      <c r="Q71" s="322"/>
      <c r="R71" s="322"/>
      <c r="S71" s="322"/>
      <c r="T71" s="322"/>
      <c r="U71" s="322"/>
      <c r="V71" s="322"/>
      <c r="W71" s="322"/>
      <c r="X71" s="322"/>
      <c r="Y71" s="322"/>
      <c r="Z71" s="322"/>
      <c r="AA71" s="318"/>
    </row>
    <row r="72" spans="1:27" ht="12" customHeight="1" x14ac:dyDescent="0.15">
      <c r="A72" s="113" t="s">
        <v>73</v>
      </c>
      <c r="B72" s="114"/>
      <c r="C72" s="114"/>
      <c r="D72" s="114"/>
      <c r="E72" s="114"/>
      <c r="F72" s="114"/>
      <c r="G72" s="114"/>
      <c r="H72" s="114"/>
      <c r="I72" s="110"/>
      <c r="J72" s="102">
        <f>SUM(J70:L71)</f>
        <v>0</v>
      </c>
      <c r="K72" s="103"/>
      <c r="L72" s="115"/>
      <c r="M72" s="102">
        <f>+SUM(M70:M71)</f>
        <v>0</v>
      </c>
      <c r="N72" s="103"/>
      <c r="O72" s="110"/>
      <c r="P72" s="323"/>
      <c r="Q72" s="313"/>
      <c r="R72" s="313"/>
      <c r="S72" s="313"/>
      <c r="T72" s="313"/>
      <c r="U72" s="313"/>
      <c r="V72" s="313"/>
      <c r="W72" s="313"/>
      <c r="X72" s="313"/>
      <c r="Y72" s="313"/>
      <c r="Z72" s="313"/>
      <c r="AA72" s="314"/>
    </row>
    <row r="74" spans="1:27" s="292" customFormat="1" ht="12" customHeight="1" thickBot="1" x14ac:dyDescent="0.2">
      <c r="J74" s="139" t="s">
        <v>2</v>
      </c>
      <c r="K74" s="139"/>
      <c r="L74" s="139"/>
      <c r="M74" s="139"/>
      <c r="N74" s="139"/>
      <c r="P74" s="139" t="s">
        <v>15</v>
      </c>
      <c r="Q74" s="139"/>
      <c r="R74" s="139"/>
      <c r="S74" s="139"/>
      <c r="T74" s="139"/>
      <c r="V74" s="139" t="s">
        <v>18</v>
      </c>
      <c r="W74" s="139"/>
      <c r="X74" s="139"/>
      <c r="Y74" s="139"/>
      <c r="Z74" s="139"/>
    </row>
    <row r="75" spans="1:27" s="292" customFormat="1" ht="12" customHeight="1" thickBot="1" x14ac:dyDescent="0.2">
      <c r="A75" s="132" t="s">
        <v>16</v>
      </c>
      <c r="B75" s="132"/>
      <c r="C75" s="132"/>
      <c r="D75" s="132"/>
      <c r="E75" s="132"/>
      <c r="H75" s="303" t="s">
        <v>28</v>
      </c>
      <c r="I75" s="292" t="s">
        <v>29</v>
      </c>
      <c r="J75" s="133">
        <f>+J17</f>
        <v>760500</v>
      </c>
      <c r="K75" s="134"/>
      <c r="L75" s="134"/>
      <c r="M75" s="134"/>
      <c r="N75" s="135"/>
      <c r="O75" s="20" t="s">
        <v>32</v>
      </c>
      <c r="P75" s="133">
        <f>M17</f>
        <v>76050</v>
      </c>
      <c r="Q75" s="134"/>
      <c r="R75" s="134"/>
      <c r="S75" s="134"/>
      <c r="T75" s="135"/>
      <c r="U75" s="20" t="s">
        <v>33</v>
      </c>
      <c r="V75" s="133">
        <f>+J75+P75</f>
        <v>836550</v>
      </c>
      <c r="W75" s="134"/>
      <c r="X75" s="134"/>
      <c r="Y75" s="134"/>
      <c r="Z75" s="135"/>
    </row>
    <row r="76" spans="1:27" s="292" customFormat="1" ht="12" customHeight="1" thickBot="1" x14ac:dyDescent="0.2">
      <c r="A76" s="303"/>
      <c r="B76" s="303"/>
      <c r="C76" s="303"/>
      <c r="D76" s="303"/>
      <c r="G76" s="303"/>
      <c r="H76" s="303"/>
      <c r="J76" s="142"/>
      <c r="K76" s="142"/>
      <c r="L76" s="142"/>
      <c r="M76" s="142"/>
      <c r="N76" s="142"/>
      <c r="P76" s="142"/>
      <c r="Q76" s="142"/>
      <c r="R76" s="142"/>
      <c r="S76" s="142"/>
      <c r="T76" s="142"/>
      <c r="V76" s="142"/>
      <c r="W76" s="142"/>
      <c r="X76" s="142"/>
      <c r="Y76" s="142"/>
      <c r="Z76" s="142"/>
    </row>
    <row r="77" spans="1:27" s="292" customFormat="1" ht="12" customHeight="1" thickBot="1" x14ac:dyDescent="0.2">
      <c r="A77" s="148" t="s">
        <v>86</v>
      </c>
      <c r="B77" s="148"/>
      <c r="C77" s="148"/>
      <c r="D77" s="148"/>
      <c r="E77" s="148"/>
      <c r="F77" s="148"/>
      <c r="G77" s="148"/>
      <c r="H77" s="303" t="s">
        <v>87</v>
      </c>
      <c r="I77" s="292" t="s">
        <v>29</v>
      </c>
      <c r="J77" s="133">
        <f>+J25</f>
        <v>202800</v>
      </c>
      <c r="K77" s="134"/>
      <c r="L77" s="134"/>
      <c r="M77" s="134"/>
      <c r="N77" s="135"/>
      <c r="O77" s="20" t="s">
        <v>32</v>
      </c>
      <c r="P77" s="133">
        <f>M25</f>
        <v>20280</v>
      </c>
      <c r="Q77" s="134"/>
      <c r="R77" s="134"/>
      <c r="S77" s="134"/>
      <c r="T77" s="135"/>
      <c r="U77" s="20" t="s">
        <v>33</v>
      </c>
      <c r="V77" s="133">
        <f>+J77+P77</f>
        <v>223080</v>
      </c>
      <c r="W77" s="134"/>
      <c r="X77" s="134"/>
      <c r="Y77" s="134"/>
      <c r="Z77" s="135"/>
    </row>
    <row r="78" spans="1:27" s="292" customFormat="1" ht="12" customHeight="1" thickBot="1" x14ac:dyDescent="0.2">
      <c r="A78" s="303"/>
      <c r="B78" s="303"/>
      <c r="C78" s="303"/>
      <c r="D78" s="303"/>
      <c r="G78" s="303"/>
      <c r="H78" s="303"/>
      <c r="J78" s="142"/>
      <c r="K78" s="142"/>
      <c r="L78" s="142"/>
      <c r="M78" s="142"/>
      <c r="N78" s="142"/>
      <c r="P78" s="142"/>
      <c r="Q78" s="142"/>
      <c r="R78" s="142"/>
      <c r="S78" s="142"/>
      <c r="T78" s="142"/>
      <c r="V78" s="142"/>
      <c r="W78" s="142"/>
      <c r="X78" s="142"/>
      <c r="Y78" s="142"/>
      <c r="Z78" s="142"/>
    </row>
    <row r="79" spans="1:27" s="292" customFormat="1" ht="12" customHeight="1" thickBot="1" x14ac:dyDescent="0.2">
      <c r="A79" s="132" t="s">
        <v>17</v>
      </c>
      <c r="B79" s="132"/>
      <c r="C79" s="132"/>
      <c r="D79" s="132"/>
      <c r="E79" s="132"/>
      <c r="H79" s="303" t="s">
        <v>30</v>
      </c>
      <c r="I79" s="292" t="s">
        <v>29</v>
      </c>
      <c r="J79" s="133">
        <f>J41+J50</f>
        <v>0</v>
      </c>
      <c r="K79" s="134"/>
      <c r="L79" s="134"/>
      <c r="M79" s="134"/>
      <c r="N79" s="135"/>
      <c r="O79" s="20" t="s">
        <v>32</v>
      </c>
      <c r="P79" s="133">
        <f>M41+M50</f>
        <v>0</v>
      </c>
      <c r="Q79" s="134"/>
      <c r="R79" s="134"/>
      <c r="S79" s="134"/>
      <c r="T79" s="135"/>
      <c r="U79" s="20" t="s">
        <v>33</v>
      </c>
      <c r="V79" s="133">
        <f>+J79+P79</f>
        <v>0</v>
      </c>
      <c r="W79" s="134"/>
      <c r="X79" s="134"/>
      <c r="Y79" s="134"/>
      <c r="Z79" s="135"/>
    </row>
    <row r="80" spans="1:27" s="296" customFormat="1" ht="12" customHeight="1" x14ac:dyDescent="0.15">
      <c r="A80" s="301"/>
      <c r="B80" s="301"/>
      <c r="C80" s="301"/>
      <c r="D80" s="301"/>
      <c r="E80" s="301"/>
      <c r="H80" s="300"/>
      <c r="J80" s="305"/>
      <c r="K80" s="305"/>
      <c r="L80" s="305"/>
      <c r="M80" s="305"/>
      <c r="N80" s="305"/>
      <c r="O80" s="16"/>
      <c r="P80" s="305"/>
      <c r="Q80" s="305"/>
      <c r="R80" s="305"/>
      <c r="S80" s="305"/>
      <c r="T80" s="305"/>
      <c r="U80" s="16"/>
      <c r="V80" s="305"/>
      <c r="W80" s="305"/>
      <c r="X80" s="305"/>
      <c r="Y80" s="305"/>
      <c r="Z80" s="305"/>
    </row>
    <row r="81" spans="1:27" s="296" customFormat="1" ht="12" customHeight="1" thickBot="1" x14ac:dyDescent="0.2">
      <c r="A81" s="301"/>
      <c r="B81" s="306"/>
      <c r="C81" s="306"/>
      <c r="D81" s="306"/>
      <c r="E81" s="306"/>
      <c r="F81" s="307"/>
      <c r="G81" s="307"/>
      <c r="H81" s="308"/>
      <c r="I81" s="307"/>
      <c r="J81" s="309"/>
      <c r="K81" s="309"/>
      <c r="L81" s="309"/>
      <c r="M81" s="309"/>
      <c r="N81" s="309"/>
      <c r="O81" s="34"/>
      <c r="P81" s="309"/>
      <c r="Q81" s="309"/>
      <c r="R81" s="309"/>
      <c r="S81" s="309"/>
      <c r="T81" s="309"/>
      <c r="U81" s="34"/>
      <c r="V81" s="309"/>
      <c r="W81" s="309"/>
      <c r="X81" s="309"/>
      <c r="Y81" s="309"/>
      <c r="Z81" s="309"/>
      <c r="AA81" s="307"/>
    </row>
    <row r="82" spans="1:27" s="296" customFormat="1" ht="12" customHeight="1" thickBot="1" x14ac:dyDescent="0.2">
      <c r="A82" s="301"/>
      <c r="B82" s="140" t="s">
        <v>45</v>
      </c>
      <c r="C82" s="141"/>
      <c r="D82" s="141"/>
      <c r="E82" s="141"/>
      <c r="F82" s="141"/>
      <c r="G82" s="141"/>
      <c r="H82" s="300" t="s">
        <v>43</v>
      </c>
      <c r="I82" s="296" t="s">
        <v>29</v>
      </c>
      <c r="J82" s="129">
        <f>+J63</f>
        <v>0</v>
      </c>
      <c r="K82" s="130"/>
      <c r="L82" s="130"/>
      <c r="M82" s="130"/>
      <c r="N82" s="131"/>
      <c r="O82" s="35" t="s">
        <v>32</v>
      </c>
      <c r="P82" s="129">
        <f>+M63</f>
        <v>0</v>
      </c>
      <c r="Q82" s="130"/>
      <c r="R82" s="130"/>
      <c r="S82" s="130"/>
      <c r="T82" s="131"/>
      <c r="U82" s="16" t="s">
        <v>33</v>
      </c>
      <c r="V82" s="129">
        <f>+J82+P82</f>
        <v>0</v>
      </c>
      <c r="W82" s="130"/>
      <c r="X82" s="130"/>
      <c r="Y82" s="130"/>
      <c r="Z82" s="131"/>
    </row>
    <row r="83" spans="1:27" s="296" customFormat="1" ht="12" customHeight="1" thickBot="1" x14ac:dyDescent="0.2">
      <c r="A83" s="301"/>
      <c r="B83" s="301"/>
      <c r="C83" s="301"/>
      <c r="D83" s="301"/>
      <c r="E83" s="301"/>
      <c r="J83" s="302"/>
      <c r="K83" s="302"/>
      <c r="L83" s="302"/>
      <c r="M83" s="302"/>
      <c r="N83" s="302"/>
      <c r="O83" s="16"/>
      <c r="P83" s="302"/>
      <c r="Q83" s="302"/>
      <c r="R83" s="302"/>
      <c r="S83" s="302"/>
      <c r="T83" s="302"/>
      <c r="U83" s="16"/>
      <c r="V83" s="302"/>
      <c r="W83" s="302"/>
      <c r="X83" s="302"/>
      <c r="Y83" s="302"/>
      <c r="Z83" s="302"/>
    </row>
    <row r="84" spans="1:27" s="296" customFormat="1" ht="12" customHeight="1" thickBot="1" x14ac:dyDescent="0.2">
      <c r="A84" s="301"/>
      <c r="B84" s="310" t="s">
        <v>42</v>
      </c>
      <c r="C84" s="301"/>
      <c r="D84" s="301"/>
      <c r="E84" s="301"/>
      <c r="H84" s="300" t="s">
        <v>44</v>
      </c>
      <c r="J84" s="129">
        <f>+J72</f>
        <v>0</v>
      </c>
      <c r="K84" s="130"/>
      <c r="L84" s="130"/>
      <c r="M84" s="130"/>
      <c r="N84" s="131"/>
      <c r="O84" s="16" t="s">
        <v>32</v>
      </c>
      <c r="P84" s="129">
        <f>+M72</f>
        <v>0</v>
      </c>
      <c r="Q84" s="130"/>
      <c r="R84" s="130"/>
      <c r="S84" s="130"/>
      <c r="T84" s="131"/>
      <c r="U84" s="16" t="s">
        <v>33</v>
      </c>
      <c r="V84" s="129">
        <f>+J84+P84</f>
        <v>0</v>
      </c>
      <c r="W84" s="130"/>
      <c r="X84" s="130"/>
      <c r="Y84" s="130"/>
      <c r="Z84" s="131"/>
    </row>
    <row r="85" spans="1:27" s="296" customFormat="1" ht="12" customHeight="1" x14ac:dyDescent="0.15">
      <c r="A85" s="301"/>
      <c r="B85" s="301"/>
      <c r="C85" s="301"/>
      <c r="D85" s="301"/>
      <c r="E85" s="301"/>
      <c r="H85" s="300"/>
      <c r="J85" s="172"/>
      <c r="K85" s="172"/>
      <c r="L85" s="172"/>
      <c r="M85" s="172"/>
      <c r="N85" s="172"/>
      <c r="P85" s="172"/>
      <c r="Q85" s="172"/>
      <c r="R85" s="172"/>
      <c r="S85" s="172"/>
      <c r="T85" s="172"/>
      <c r="V85" s="172"/>
      <c r="W85" s="172"/>
      <c r="X85" s="172"/>
      <c r="Y85" s="172"/>
      <c r="Z85" s="172"/>
    </row>
    <row r="86" spans="1:27" s="296" customFormat="1" ht="12" customHeight="1" x14ac:dyDescent="0.15">
      <c r="A86" s="301"/>
      <c r="B86" s="301"/>
      <c r="C86" s="301"/>
      <c r="D86" s="301"/>
      <c r="E86" s="301"/>
      <c r="H86" s="300"/>
      <c r="J86" s="172"/>
      <c r="K86" s="172"/>
      <c r="L86" s="172"/>
      <c r="M86" s="172"/>
      <c r="N86" s="172"/>
      <c r="P86" s="172"/>
      <c r="Q86" s="172"/>
      <c r="R86" s="172"/>
      <c r="S86" s="172"/>
      <c r="T86" s="172"/>
      <c r="V86" s="172"/>
      <c r="W86" s="172"/>
      <c r="X86" s="172"/>
      <c r="Y86" s="172"/>
      <c r="Z86" s="172"/>
    </row>
    <row r="87" spans="1:27" ht="12" customHeight="1" x14ac:dyDescent="0.15">
      <c r="A87" s="296" t="s">
        <v>198</v>
      </c>
    </row>
    <row r="88" spans="1:27" ht="12" customHeight="1" x14ac:dyDescent="0.15">
      <c r="A88" s="296"/>
    </row>
    <row r="89" spans="1:27" ht="12" customHeight="1" x14ac:dyDescent="0.15">
      <c r="A89" s="304" t="s">
        <v>199</v>
      </c>
    </row>
    <row r="90" spans="1:27" ht="12" customHeight="1" x14ac:dyDescent="0.15">
      <c r="A90" s="99" t="s">
        <v>0</v>
      </c>
      <c r="B90" s="104"/>
      <c r="C90" s="105"/>
      <c r="D90" s="99" t="s">
        <v>1</v>
      </c>
      <c r="E90" s="104"/>
      <c r="F90" s="104"/>
      <c r="G90" s="104"/>
      <c r="H90" s="104"/>
      <c r="I90" s="105"/>
      <c r="J90" s="99" t="s">
        <v>2</v>
      </c>
      <c r="K90" s="104"/>
      <c r="L90" s="105"/>
      <c r="M90" s="319" t="s">
        <v>15</v>
      </c>
      <c r="N90" s="316"/>
      <c r="O90" s="311">
        <v>0.1</v>
      </c>
      <c r="P90" s="99" t="s">
        <v>3</v>
      </c>
      <c r="Q90" s="104"/>
      <c r="R90" s="104"/>
      <c r="S90" s="104"/>
      <c r="T90" s="104"/>
      <c r="U90" s="104"/>
      <c r="V90" s="104"/>
      <c r="W90" s="104"/>
      <c r="X90" s="104"/>
      <c r="Y90" s="104"/>
      <c r="Z90" s="104"/>
      <c r="AA90" s="105"/>
    </row>
    <row r="91" spans="1:27" ht="12" customHeight="1" x14ac:dyDescent="0.15">
      <c r="A91" s="116" t="s">
        <v>200</v>
      </c>
      <c r="B91" s="117"/>
      <c r="C91" s="118"/>
      <c r="D91" s="127" t="s">
        <v>201</v>
      </c>
      <c r="E91" s="114"/>
      <c r="F91" s="114"/>
      <c r="G91" s="114"/>
      <c r="H91" s="114"/>
      <c r="I91" s="110"/>
      <c r="J91" s="149">
        <v>10000</v>
      </c>
      <c r="K91" s="150"/>
      <c r="L91" s="151"/>
      <c r="M91" s="152" t="s">
        <v>27</v>
      </c>
      <c r="N91" s="153"/>
      <c r="O91" s="154"/>
      <c r="P91" s="320" t="s">
        <v>211</v>
      </c>
      <c r="Q91" s="320"/>
      <c r="R91" s="320"/>
      <c r="S91" s="317"/>
      <c r="T91" s="317"/>
      <c r="U91" s="313"/>
      <c r="V91" s="313"/>
      <c r="W91" s="320"/>
      <c r="X91" s="320"/>
      <c r="AA91" s="321"/>
    </row>
    <row r="92" spans="1:27" ht="12" customHeight="1" x14ac:dyDescent="0.15">
      <c r="A92" s="119"/>
      <c r="B92" s="120"/>
      <c r="C92" s="121"/>
      <c r="D92" s="127" t="s">
        <v>111</v>
      </c>
      <c r="E92" s="114"/>
      <c r="F92" s="114"/>
      <c r="G92" s="114"/>
      <c r="H92" s="114"/>
      <c r="I92" s="110"/>
      <c r="J92" s="149">
        <f>ROUND(SUM(J91:L91)*0.3,0)</f>
        <v>3000</v>
      </c>
      <c r="K92" s="150"/>
      <c r="L92" s="151"/>
      <c r="M92" s="152" t="s">
        <v>27</v>
      </c>
      <c r="N92" s="153"/>
      <c r="O92" s="154"/>
      <c r="P92" s="323" t="s">
        <v>231</v>
      </c>
      <c r="Q92" s="313"/>
      <c r="R92" s="313"/>
      <c r="S92" s="313"/>
      <c r="T92" s="313"/>
      <c r="U92" s="313"/>
      <c r="V92" s="313"/>
      <c r="W92" s="313"/>
      <c r="X92" s="313"/>
      <c r="Y92" s="313"/>
      <c r="Z92" s="313"/>
      <c r="AA92" s="314"/>
    </row>
    <row r="93" spans="1:27" ht="12" customHeight="1" x14ac:dyDescent="0.15">
      <c r="A93" s="122"/>
      <c r="B93" s="123"/>
      <c r="C93" s="97"/>
      <c r="D93" s="127" t="s">
        <v>112</v>
      </c>
      <c r="E93" s="114"/>
      <c r="F93" s="114"/>
      <c r="G93" s="114"/>
      <c r="H93" s="114"/>
      <c r="I93" s="110"/>
      <c r="J93" s="155">
        <f>SUM(J91:J92)</f>
        <v>13000</v>
      </c>
      <c r="K93" s="156"/>
      <c r="L93" s="157"/>
      <c r="M93" s="152" t="s">
        <v>27</v>
      </c>
      <c r="N93" s="153"/>
      <c r="O93" s="154"/>
      <c r="P93" s="323" t="s">
        <v>203</v>
      </c>
      <c r="Q93" s="313"/>
      <c r="R93" s="313"/>
      <c r="S93" s="313"/>
      <c r="T93" s="313"/>
      <c r="U93" s="313"/>
      <c r="V93" s="313"/>
      <c r="W93" s="313"/>
      <c r="X93" s="313"/>
      <c r="Y93" s="313"/>
      <c r="Z93" s="313"/>
      <c r="AA93" s="314"/>
    </row>
    <row r="94" spans="1:27" ht="12" customHeight="1" x14ac:dyDescent="0.15">
      <c r="A94" s="127" t="s">
        <v>5</v>
      </c>
      <c r="B94" s="114"/>
      <c r="C94" s="114"/>
      <c r="D94" s="114"/>
      <c r="E94" s="114"/>
      <c r="F94" s="114"/>
      <c r="G94" s="114"/>
      <c r="H94" s="114"/>
      <c r="I94" s="110"/>
      <c r="J94" s="155">
        <f>ROUND(J93*0.3,0)</f>
        <v>3900</v>
      </c>
      <c r="K94" s="156"/>
      <c r="L94" s="157"/>
      <c r="M94" s="152" t="s">
        <v>27</v>
      </c>
      <c r="N94" s="153"/>
      <c r="O94" s="154"/>
      <c r="P94" s="326" t="s">
        <v>113</v>
      </c>
      <c r="Q94" s="322"/>
      <c r="R94" s="322"/>
      <c r="S94" s="322"/>
      <c r="T94" s="322"/>
      <c r="U94" s="322"/>
      <c r="V94" s="322"/>
      <c r="W94" s="322"/>
      <c r="X94" s="322"/>
      <c r="Y94" s="322"/>
      <c r="Z94" s="322"/>
      <c r="AA94" s="318"/>
    </row>
    <row r="95" spans="1:27" ht="12" customHeight="1" x14ac:dyDescent="0.15">
      <c r="A95" s="113" t="s">
        <v>204</v>
      </c>
      <c r="B95" s="158"/>
      <c r="C95" s="158"/>
      <c r="D95" s="158"/>
      <c r="E95" s="158"/>
      <c r="F95" s="158"/>
      <c r="G95" s="158"/>
      <c r="H95" s="158"/>
      <c r="I95" s="159"/>
      <c r="J95" s="160">
        <f>SUM(J93:L94)</f>
        <v>16900</v>
      </c>
      <c r="K95" s="161"/>
      <c r="L95" s="162"/>
      <c r="M95" s="152" t="s">
        <v>27</v>
      </c>
      <c r="N95" s="153"/>
      <c r="O95" s="154"/>
      <c r="P95" s="323"/>
      <c r="Q95" s="313"/>
      <c r="R95" s="313"/>
      <c r="S95" s="313"/>
      <c r="T95" s="313"/>
      <c r="U95" s="313"/>
      <c r="V95" s="313"/>
      <c r="W95" s="313"/>
      <c r="X95" s="313"/>
      <c r="Y95" s="313"/>
      <c r="Z95" s="313"/>
      <c r="AA95" s="314"/>
    </row>
    <row r="96" spans="1:27" ht="12" customHeight="1" x14ac:dyDescent="0.15">
      <c r="A96" s="296"/>
      <c r="J96" s="37"/>
      <c r="K96" s="37"/>
      <c r="L96" s="37"/>
      <c r="M96" s="37"/>
      <c r="N96" s="37"/>
    </row>
    <row r="97" spans="1:27" ht="12" customHeight="1" thickBot="1" x14ac:dyDescent="0.2">
      <c r="A97" s="296"/>
      <c r="J97" s="37"/>
      <c r="K97" s="37"/>
      <c r="L97" s="37"/>
      <c r="M97" s="37"/>
      <c r="N97" s="37"/>
    </row>
    <row r="98" spans="1:27" s="292" customFormat="1" ht="12" customHeight="1" thickBot="1" x14ac:dyDescent="0.2">
      <c r="A98" s="132" t="s">
        <v>205</v>
      </c>
      <c r="B98" s="132"/>
      <c r="C98" s="132"/>
      <c r="D98" s="132"/>
      <c r="E98" s="132"/>
      <c r="F98" s="304"/>
      <c r="G98" s="304"/>
      <c r="H98" s="300" t="s">
        <v>206</v>
      </c>
      <c r="I98" s="296" t="s">
        <v>29</v>
      </c>
      <c r="J98" s="163">
        <v>16900</v>
      </c>
      <c r="K98" s="164"/>
      <c r="L98" s="164"/>
      <c r="M98" s="164"/>
      <c r="N98" s="165"/>
      <c r="O98" s="16" t="s">
        <v>26</v>
      </c>
      <c r="P98" s="166" t="s">
        <v>207</v>
      </c>
      <c r="Q98" s="167"/>
      <c r="R98" s="167"/>
      <c r="S98" s="167"/>
      <c r="T98" s="168"/>
      <c r="U98" s="304"/>
      <c r="V98" s="304"/>
      <c r="W98" s="304"/>
      <c r="X98" s="304"/>
      <c r="Y98" s="304"/>
      <c r="Z98" s="304"/>
      <c r="AA98" s="304"/>
    </row>
    <row r="99" spans="1:27" s="296" customFormat="1" ht="12" customHeight="1" x14ac:dyDescent="0.15">
      <c r="A99" s="301"/>
      <c r="B99" s="301"/>
      <c r="C99" s="301"/>
      <c r="D99" s="301"/>
      <c r="E99" s="301"/>
      <c r="H99" s="300"/>
      <c r="J99" s="302"/>
      <c r="K99" s="302"/>
      <c r="L99" s="302"/>
      <c r="M99" s="302"/>
      <c r="N99" s="302"/>
      <c r="O99" s="16"/>
      <c r="P99" s="302"/>
      <c r="Q99" s="302"/>
      <c r="R99" s="302"/>
      <c r="S99" s="302"/>
      <c r="T99" s="302"/>
      <c r="U99" s="16"/>
      <c r="V99" s="302"/>
      <c r="W99" s="302"/>
      <c r="X99" s="302"/>
      <c r="Y99" s="302"/>
      <c r="Z99" s="302"/>
    </row>
    <row r="100" spans="1:27" s="296" customFormat="1" ht="12" customHeight="1" x14ac:dyDescent="0.15">
      <c r="A100" s="301"/>
      <c r="B100" s="304" t="s">
        <v>46</v>
      </c>
      <c r="C100" s="301"/>
      <c r="D100" s="301"/>
      <c r="E100" s="301"/>
      <c r="J100" s="302"/>
      <c r="K100" s="302"/>
      <c r="L100" s="302"/>
      <c r="M100" s="302"/>
      <c r="N100" s="302"/>
      <c r="O100" s="16"/>
      <c r="P100" s="302"/>
      <c r="Q100" s="302"/>
      <c r="R100" s="302"/>
      <c r="S100" s="302"/>
      <c r="T100" s="302"/>
      <c r="U100" s="16"/>
      <c r="V100" s="302"/>
      <c r="W100" s="302"/>
      <c r="X100" s="302"/>
      <c r="Y100" s="302"/>
      <c r="Z100" s="302"/>
    </row>
    <row r="101" spans="1:27" s="296" customFormat="1" ht="12" customHeight="1" x14ac:dyDescent="0.15">
      <c r="A101" s="301"/>
      <c r="B101" s="301"/>
      <c r="C101" s="301"/>
      <c r="D101" s="301"/>
      <c r="E101" s="301"/>
      <c r="H101" s="300"/>
      <c r="J101" s="302"/>
      <c r="K101" s="302"/>
      <c r="L101" s="302"/>
      <c r="M101" s="302"/>
      <c r="N101" s="302"/>
      <c r="O101" s="16"/>
      <c r="P101" s="302"/>
      <c r="Q101" s="302"/>
      <c r="R101" s="302"/>
      <c r="S101" s="302"/>
      <c r="T101" s="302"/>
      <c r="U101" s="16"/>
      <c r="V101" s="302"/>
      <c r="W101" s="302"/>
      <c r="X101" s="302"/>
      <c r="Y101" s="302"/>
      <c r="Z101" s="302"/>
    </row>
    <row r="102" spans="1:27" s="296" customFormat="1" ht="12" customHeight="1" x14ac:dyDescent="0.15">
      <c r="A102" s="301"/>
      <c r="B102" s="301"/>
      <c r="C102" s="301"/>
      <c r="D102" s="301"/>
      <c r="E102" s="301"/>
      <c r="H102" s="300"/>
      <c r="J102" s="302"/>
      <c r="K102" s="302"/>
      <c r="L102" s="302"/>
      <c r="M102" s="302"/>
      <c r="N102" s="302"/>
      <c r="O102" s="16"/>
      <c r="P102" s="302"/>
      <c r="Q102" s="302"/>
      <c r="R102" s="302"/>
      <c r="S102" s="302"/>
      <c r="T102" s="302"/>
      <c r="U102" s="16"/>
      <c r="V102" s="302"/>
      <c r="W102" s="302"/>
      <c r="X102" s="302"/>
      <c r="Y102" s="302"/>
      <c r="Z102" s="302"/>
    </row>
    <row r="103" spans="1:27" ht="12" customHeight="1" x14ac:dyDescent="0.15">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293"/>
      <c r="Z103" s="293"/>
      <c r="AA103" s="293"/>
    </row>
    <row r="104" spans="1:27" ht="12" customHeight="1" x14ac:dyDescent="0.15">
      <c r="B104" s="293"/>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row>
  </sheetData>
  <mergeCells count="242">
    <mergeCell ref="A94:I94"/>
    <mergeCell ref="J94:L94"/>
    <mergeCell ref="M94:O94"/>
    <mergeCell ref="A95:I95"/>
    <mergeCell ref="J95:L95"/>
    <mergeCell ref="M95:O95"/>
    <mergeCell ref="A98:E98"/>
    <mergeCell ref="J98:N98"/>
    <mergeCell ref="P98:T98"/>
    <mergeCell ref="A90:C90"/>
    <mergeCell ref="D90:I90"/>
    <mergeCell ref="J90:L90"/>
    <mergeCell ref="P90:AA90"/>
    <mergeCell ref="A91:C93"/>
    <mergeCell ref="D91:I91"/>
    <mergeCell ref="J91:L91"/>
    <mergeCell ref="M91:O91"/>
    <mergeCell ref="D92:I92"/>
    <mergeCell ref="J92:L92"/>
    <mergeCell ref="M92:O92"/>
    <mergeCell ref="D93:I93"/>
    <mergeCell ref="J93:L93"/>
    <mergeCell ref="M93:O93"/>
    <mergeCell ref="D2:E2"/>
    <mergeCell ref="A4:AA4"/>
    <mergeCell ref="AB4:BB4"/>
    <mergeCell ref="A9:C9"/>
    <mergeCell ref="D9:I9"/>
    <mergeCell ref="J9:L9"/>
    <mergeCell ref="P9:AA9"/>
    <mergeCell ref="J86:N86"/>
    <mergeCell ref="P86:T86"/>
    <mergeCell ref="V86:Z86"/>
    <mergeCell ref="D13:I13"/>
    <mergeCell ref="J13:L13"/>
    <mergeCell ref="M13:O13"/>
    <mergeCell ref="D14:I14"/>
    <mergeCell ref="J14:L14"/>
    <mergeCell ref="M14:O14"/>
    <mergeCell ref="A10:C15"/>
    <mergeCell ref="D10:I10"/>
    <mergeCell ref="J10:L10"/>
    <mergeCell ref="M10:O10"/>
    <mergeCell ref="D11:I11"/>
    <mergeCell ref="J11:L11"/>
    <mergeCell ref="M11:O11"/>
    <mergeCell ref="D12:I12"/>
    <mergeCell ref="J12:L12"/>
    <mergeCell ref="M12:O12"/>
    <mergeCell ref="A17:I17"/>
    <mergeCell ref="J17:L17"/>
    <mergeCell ref="M17:O17"/>
    <mergeCell ref="A20:C20"/>
    <mergeCell ref="D20:I20"/>
    <mergeCell ref="J20:L20"/>
    <mergeCell ref="D15:I15"/>
    <mergeCell ref="J15:L15"/>
    <mergeCell ref="M15:O15"/>
    <mergeCell ref="A16:I16"/>
    <mergeCell ref="J16:L16"/>
    <mergeCell ref="M16:O16"/>
    <mergeCell ref="J23:L23"/>
    <mergeCell ref="M23:O23"/>
    <mergeCell ref="A24:I24"/>
    <mergeCell ref="J24:L24"/>
    <mergeCell ref="M24:O24"/>
    <mergeCell ref="A25:I25"/>
    <mergeCell ref="J25:L25"/>
    <mergeCell ref="M25:O25"/>
    <mergeCell ref="P20:AA20"/>
    <mergeCell ref="A21:C23"/>
    <mergeCell ref="D21:I21"/>
    <mergeCell ref="J21:L21"/>
    <mergeCell ref="M21:O21"/>
    <mergeCell ref="P21:AA21"/>
    <mergeCell ref="D22:I22"/>
    <mergeCell ref="J22:L22"/>
    <mergeCell ref="M22:O22"/>
    <mergeCell ref="D23:I23"/>
    <mergeCell ref="D33:I33"/>
    <mergeCell ref="J33:L33"/>
    <mergeCell ref="M33:O33"/>
    <mergeCell ref="T33:U33"/>
    <mergeCell ref="A31:C31"/>
    <mergeCell ref="D31:I31"/>
    <mergeCell ref="J31:L31"/>
    <mergeCell ref="P31:AA31"/>
    <mergeCell ref="A32:C39"/>
    <mergeCell ref="D32:I32"/>
    <mergeCell ref="J32:L32"/>
    <mergeCell ref="M32:O32"/>
    <mergeCell ref="T32:U32"/>
    <mergeCell ref="D36:I36"/>
    <mergeCell ref="J36:L36"/>
    <mergeCell ref="M36:O36"/>
    <mergeCell ref="D37:I37"/>
    <mergeCell ref="J37:L37"/>
    <mergeCell ref="M37:O37"/>
    <mergeCell ref="D34:I34"/>
    <mergeCell ref="J34:L34"/>
    <mergeCell ref="M34:O34"/>
    <mergeCell ref="D35:I35"/>
    <mergeCell ref="J35:L35"/>
    <mergeCell ref="M35:O35"/>
    <mergeCell ref="A40:I40"/>
    <mergeCell ref="J40:L40"/>
    <mergeCell ref="M40:O40"/>
    <mergeCell ref="A41:I41"/>
    <mergeCell ref="J41:L41"/>
    <mergeCell ref="M41:O41"/>
    <mergeCell ref="D38:I38"/>
    <mergeCell ref="J38:L38"/>
    <mergeCell ref="M38:O38"/>
    <mergeCell ref="D39:I39"/>
    <mergeCell ref="J39:L39"/>
    <mergeCell ref="M39:O39"/>
    <mergeCell ref="T34:U34"/>
    <mergeCell ref="T35:U35"/>
    <mergeCell ref="T36:U36"/>
    <mergeCell ref="T37:U37"/>
    <mergeCell ref="A44:C44"/>
    <mergeCell ref="D44:I44"/>
    <mergeCell ref="J44:L44"/>
    <mergeCell ref="P44:AA44"/>
    <mergeCell ref="A45:C48"/>
    <mergeCell ref="D45:I45"/>
    <mergeCell ref="J45:L45"/>
    <mergeCell ref="M45:O45"/>
    <mergeCell ref="S45:T45"/>
    <mergeCell ref="D46:I46"/>
    <mergeCell ref="J46:L46"/>
    <mergeCell ref="M46:O46"/>
    <mergeCell ref="S46:T46"/>
    <mergeCell ref="A49:I49"/>
    <mergeCell ref="J49:L49"/>
    <mergeCell ref="M49:O49"/>
    <mergeCell ref="A50:I50"/>
    <mergeCell ref="J50:L50"/>
    <mergeCell ref="M50:O50"/>
    <mergeCell ref="D47:I47"/>
    <mergeCell ref="J47:L47"/>
    <mergeCell ref="M47:O47"/>
    <mergeCell ref="D48:I48"/>
    <mergeCell ref="J48:L48"/>
    <mergeCell ref="M48:O48"/>
    <mergeCell ref="D55:I55"/>
    <mergeCell ref="J55:L55"/>
    <mergeCell ref="M55:O55"/>
    <mergeCell ref="T55:U55"/>
    <mergeCell ref="A53:C53"/>
    <mergeCell ref="D53:I53"/>
    <mergeCell ref="J53:L53"/>
    <mergeCell ref="P53:AA53"/>
    <mergeCell ref="A54:C61"/>
    <mergeCell ref="D54:I54"/>
    <mergeCell ref="J54:L54"/>
    <mergeCell ref="M54:O54"/>
    <mergeCell ref="T54:U54"/>
    <mergeCell ref="D58:I58"/>
    <mergeCell ref="J58:L58"/>
    <mergeCell ref="M58:O58"/>
    <mergeCell ref="D59:I59"/>
    <mergeCell ref="J59:L59"/>
    <mergeCell ref="M59:O59"/>
    <mergeCell ref="D56:I56"/>
    <mergeCell ref="J56:L56"/>
    <mergeCell ref="M56:O56"/>
    <mergeCell ref="D57:I57"/>
    <mergeCell ref="J57:L57"/>
    <mergeCell ref="M57:O57"/>
    <mergeCell ref="A62:I62"/>
    <mergeCell ref="J62:L62"/>
    <mergeCell ref="M62:O62"/>
    <mergeCell ref="A63:I63"/>
    <mergeCell ref="J63:L63"/>
    <mergeCell ref="M63:O63"/>
    <mergeCell ref="D60:I60"/>
    <mergeCell ref="J60:L60"/>
    <mergeCell ref="M60:O60"/>
    <mergeCell ref="D61:I61"/>
    <mergeCell ref="J61:L61"/>
    <mergeCell ref="M61:O61"/>
    <mergeCell ref="T56:U56"/>
    <mergeCell ref="T57:U57"/>
    <mergeCell ref="T58:U58"/>
    <mergeCell ref="T59:U59"/>
    <mergeCell ref="D68:I68"/>
    <mergeCell ref="J68:L68"/>
    <mergeCell ref="M68:O68"/>
    <mergeCell ref="T68:U68"/>
    <mergeCell ref="A66:C66"/>
    <mergeCell ref="D66:I66"/>
    <mergeCell ref="J66:L66"/>
    <mergeCell ref="P66:AA66"/>
    <mergeCell ref="A67:C70"/>
    <mergeCell ref="D67:I67"/>
    <mergeCell ref="J67:L67"/>
    <mergeCell ref="M67:O67"/>
    <mergeCell ref="T67:U67"/>
    <mergeCell ref="D69:I69"/>
    <mergeCell ref="J69:L69"/>
    <mergeCell ref="M69:O69"/>
    <mergeCell ref="D70:I70"/>
    <mergeCell ref="J70:L70"/>
    <mergeCell ref="M70:O70"/>
    <mergeCell ref="J74:N74"/>
    <mergeCell ref="P74:T74"/>
    <mergeCell ref="V74:Z74"/>
    <mergeCell ref="A75:E75"/>
    <mergeCell ref="J75:N75"/>
    <mergeCell ref="P75:T75"/>
    <mergeCell ref="V75:Z75"/>
    <mergeCell ref="A71:I71"/>
    <mergeCell ref="J71:L71"/>
    <mergeCell ref="M71:O71"/>
    <mergeCell ref="A72:I72"/>
    <mergeCell ref="J72:L72"/>
    <mergeCell ref="M72:O72"/>
    <mergeCell ref="J78:N78"/>
    <mergeCell ref="P78:T78"/>
    <mergeCell ref="V78:Z78"/>
    <mergeCell ref="A79:E79"/>
    <mergeCell ref="J79:N79"/>
    <mergeCell ref="P79:T79"/>
    <mergeCell ref="V79:Z79"/>
    <mergeCell ref="J76:N76"/>
    <mergeCell ref="P76:T76"/>
    <mergeCell ref="V76:Z76"/>
    <mergeCell ref="A77:G77"/>
    <mergeCell ref="J77:N77"/>
    <mergeCell ref="P77:T77"/>
    <mergeCell ref="V77:Z77"/>
    <mergeCell ref="J85:N85"/>
    <mergeCell ref="P85:T85"/>
    <mergeCell ref="V85:Z85"/>
    <mergeCell ref="B82:G82"/>
    <mergeCell ref="J82:N82"/>
    <mergeCell ref="P82:T82"/>
    <mergeCell ref="V82:Z82"/>
    <mergeCell ref="J84:N84"/>
    <mergeCell ref="P84:T84"/>
    <mergeCell ref="V84:Z84"/>
  </mergeCells>
  <phoneticPr fontId="2"/>
  <printOptions horizontalCentered="1"/>
  <pageMargins left="0.78740157480314965" right="0.78740157480314965" top="0.39370078740157483" bottom="0.39370078740157483" header="0.11811023622047245" footer="0.51181102362204722"/>
  <pageSetup paperSize="9" scale="71" orientation="portrait"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20C8-D450-40A0-B918-5AA72911BCD7}">
  <sheetPr>
    <tabColor rgb="FFFFFF00"/>
    <pageSetUpPr fitToPage="1"/>
  </sheetPr>
  <dimension ref="A1:BF100"/>
  <sheetViews>
    <sheetView view="pageBreakPreview" topLeftCell="A47" zoomScaleNormal="100" zoomScaleSheetLayoutView="100" workbookViewId="0">
      <selection activeCell="T59" sqref="T59:U59"/>
    </sheetView>
  </sheetViews>
  <sheetFormatPr defaultColWidth="3.25" defaultRowHeight="12" customHeight="1" x14ac:dyDescent="0.15"/>
  <cols>
    <col min="1" max="15" width="3.25" style="338" customWidth="1"/>
    <col min="16" max="16" width="4.75" style="338" customWidth="1"/>
    <col min="17" max="25" width="3.25" style="338"/>
    <col min="26" max="26" width="3.5" style="338" bestFit="1" customWidth="1"/>
    <col min="27" max="30" width="3.25" style="338"/>
    <col min="31" max="31" width="8.125" style="338" bestFit="1" customWidth="1"/>
    <col min="32" max="16384" width="3.25" style="338"/>
  </cols>
  <sheetData>
    <row r="1" spans="1:58" ht="12" customHeight="1" x14ac:dyDescent="0.15">
      <c r="AA1" s="328" t="s">
        <v>101</v>
      </c>
    </row>
    <row r="2" spans="1:58" ht="12" customHeight="1" x14ac:dyDescent="0.15">
      <c r="A2" s="329" t="s">
        <v>58</v>
      </c>
      <c r="D2" s="136" t="s">
        <v>59</v>
      </c>
      <c r="E2" s="136"/>
      <c r="F2" s="338" t="s">
        <v>47</v>
      </c>
    </row>
    <row r="3" spans="1:58" ht="12" customHeight="1" x14ac:dyDescent="0.15">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row>
    <row r="4" spans="1:58" ht="18.75" x14ac:dyDescent="0.15">
      <c r="A4" s="101" t="s">
        <v>69</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row>
    <row r="6" spans="1:58" ht="12" customHeight="1" x14ac:dyDescent="0.15">
      <c r="A6" s="330" t="s">
        <v>34</v>
      </c>
    </row>
    <row r="8" spans="1:58" ht="12" customHeight="1" x14ac:dyDescent="0.15">
      <c r="A8" s="330" t="s">
        <v>74</v>
      </c>
    </row>
    <row r="9" spans="1:58" ht="12" customHeight="1" x14ac:dyDescent="0.15">
      <c r="A9" s="99" t="s">
        <v>0</v>
      </c>
      <c r="B9" s="104"/>
      <c r="C9" s="105"/>
      <c r="D9" s="99" t="s">
        <v>1</v>
      </c>
      <c r="E9" s="104"/>
      <c r="F9" s="104"/>
      <c r="G9" s="104"/>
      <c r="H9" s="104"/>
      <c r="I9" s="105"/>
      <c r="J9" s="99" t="s">
        <v>2</v>
      </c>
      <c r="K9" s="104"/>
      <c r="L9" s="105"/>
      <c r="M9" s="353" t="s">
        <v>15</v>
      </c>
      <c r="N9" s="350"/>
      <c r="O9" s="345">
        <v>0.1</v>
      </c>
      <c r="P9" s="99" t="s">
        <v>3</v>
      </c>
      <c r="Q9" s="104"/>
      <c r="R9" s="104"/>
      <c r="S9" s="104"/>
      <c r="T9" s="104"/>
      <c r="U9" s="104"/>
      <c r="V9" s="104"/>
      <c r="W9" s="104"/>
      <c r="X9" s="104"/>
      <c r="Y9" s="104"/>
      <c r="Z9" s="104"/>
      <c r="AA9" s="105"/>
    </row>
    <row r="10" spans="1:58" ht="12" customHeight="1" x14ac:dyDescent="0.15">
      <c r="A10" s="116" t="s">
        <v>4</v>
      </c>
      <c r="B10" s="117"/>
      <c r="C10" s="118"/>
      <c r="D10" s="127" t="s">
        <v>9</v>
      </c>
      <c r="E10" s="114"/>
      <c r="F10" s="114"/>
      <c r="G10" s="114"/>
      <c r="H10" s="114"/>
      <c r="I10" s="110"/>
      <c r="J10" s="102">
        <v>150000</v>
      </c>
      <c r="K10" s="103"/>
      <c r="L10" s="115"/>
      <c r="M10" s="102">
        <f>ROUND(J10*$O$9,0)</f>
        <v>15000</v>
      </c>
      <c r="N10" s="103"/>
      <c r="O10" s="115"/>
      <c r="P10" s="349" t="s">
        <v>11</v>
      </c>
      <c r="Q10" s="349"/>
      <c r="R10" s="347"/>
      <c r="S10" s="347"/>
      <c r="T10" s="347"/>
      <c r="U10" s="347"/>
      <c r="V10" s="347"/>
      <c r="W10" s="347"/>
      <c r="X10" s="347"/>
      <c r="Y10" s="347"/>
      <c r="Z10" s="347"/>
      <c r="AA10" s="348"/>
    </row>
    <row r="11" spans="1:58" ht="12" customHeight="1" x14ac:dyDescent="0.15">
      <c r="A11" s="119"/>
      <c r="B11" s="120"/>
      <c r="C11" s="121"/>
      <c r="D11" s="106" t="s">
        <v>10</v>
      </c>
      <c r="E11" s="107"/>
      <c r="F11" s="107"/>
      <c r="G11" s="107"/>
      <c r="H11" s="107"/>
      <c r="I11" s="108"/>
      <c r="J11" s="102">
        <v>180000</v>
      </c>
      <c r="K11" s="103"/>
      <c r="L11" s="115"/>
      <c r="M11" s="102">
        <f>ROUND(J11*$O$9,0)</f>
        <v>18000</v>
      </c>
      <c r="N11" s="103"/>
      <c r="O11" s="115"/>
      <c r="P11" s="349" t="s">
        <v>11</v>
      </c>
      <c r="Q11" s="349"/>
      <c r="R11" s="347"/>
      <c r="S11" s="347"/>
      <c r="T11" s="347"/>
      <c r="U11" s="347"/>
      <c r="V11" s="347"/>
      <c r="W11" s="347"/>
      <c r="X11" s="347"/>
      <c r="Y11" s="347"/>
      <c r="Z11" s="347"/>
      <c r="AA11" s="348"/>
    </row>
    <row r="12" spans="1:58" ht="12" customHeight="1" x14ac:dyDescent="0.15">
      <c r="A12" s="119"/>
      <c r="B12" s="120"/>
      <c r="C12" s="121"/>
      <c r="D12" s="124" t="s">
        <v>78</v>
      </c>
      <c r="E12" s="125"/>
      <c r="F12" s="125"/>
      <c r="G12" s="125"/>
      <c r="H12" s="125"/>
      <c r="I12" s="126"/>
      <c r="J12" s="102">
        <v>120000</v>
      </c>
      <c r="K12" s="103"/>
      <c r="L12" s="115"/>
      <c r="M12" s="102">
        <f>ROUND(J12*$O$9,0)</f>
        <v>12000</v>
      </c>
      <c r="N12" s="103"/>
      <c r="O12" s="115"/>
      <c r="P12" s="357" t="s">
        <v>79</v>
      </c>
      <c r="Q12" s="347"/>
      <c r="R12" s="347"/>
      <c r="S12" s="347"/>
      <c r="T12" s="347"/>
      <c r="U12" s="347"/>
      <c r="V12" s="347"/>
      <c r="W12" s="347"/>
      <c r="X12" s="347"/>
      <c r="Y12" s="347"/>
      <c r="Z12" s="347"/>
      <c r="AA12" s="348"/>
    </row>
    <row r="13" spans="1:58" ht="12" customHeight="1" x14ac:dyDescent="0.15">
      <c r="A13" s="119"/>
      <c r="B13" s="120"/>
      <c r="C13" s="121"/>
      <c r="D13" s="127" t="s">
        <v>103</v>
      </c>
      <c r="E13" s="114"/>
      <c r="F13" s="114"/>
      <c r="G13" s="114"/>
      <c r="H13" s="114"/>
      <c r="I13" s="110"/>
      <c r="J13" s="102">
        <f>ROUND(SUM(J10:J12)*0.3,0)</f>
        <v>135000</v>
      </c>
      <c r="K13" s="103"/>
      <c r="L13" s="115"/>
      <c r="M13" s="102">
        <f>ROUND(J13*$O$9,0)</f>
        <v>13500</v>
      </c>
      <c r="N13" s="103"/>
      <c r="O13" s="115"/>
      <c r="P13" s="357" t="s">
        <v>225</v>
      </c>
      <c r="Q13" s="347"/>
      <c r="R13" s="347"/>
      <c r="S13" s="347"/>
      <c r="T13" s="347"/>
      <c r="U13" s="347"/>
      <c r="V13" s="347"/>
      <c r="W13" s="347"/>
      <c r="X13" s="347"/>
      <c r="Y13" s="347"/>
      <c r="Z13" s="347"/>
      <c r="AA13" s="348"/>
    </row>
    <row r="14" spans="1:58" ht="12" customHeight="1" x14ac:dyDescent="0.15">
      <c r="A14" s="119"/>
      <c r="B14" s="120"/>
      <c r="C14" s="121"/>
      <c r="D14" s="124" t="s">
        <v>104</v>
      </c>
      <c r="E14" s="125"/>
      <c r="F14" s="125"/>
      <c r="G14" s="125"/>
      <c r="H14" s="125"/>
      <c r="I14" s="126"/>
      <c r="J14" s="137"/>
      <c r="K14" s="138"/>
      <c r="L14" s="171"/>
      <c r="M14" s="102">
        <f>ROUND(J14*$O$9,0)</f>
        <v>0</v>
      </c>
      <c r="N14" s="103"/>
      <c r="O14" s="115"/>
      <c r="P14" s="357" t="s">
        <v>70</v>
      </c>
      <c r="Q14" s="347"/>
      <c r="R14" s="347"/>
      <c r="S14" s="347"/>
      <c r="T14" s="347"/>
      <c r="U14" s="347"/>
      <c r="V14" s="347"/>
      <c r="W14" s="347"/>
      <c r="X14" s="347"/>
      <c r="Y14" s="347"/>
      <c r="Z14" s="347"/>
      <c r="AA14" s="348"/>
    </row>
    <row r="15" spans="1:58" ht="12" customHeight="1" x14ac:dyDescent="0.15">
      <c r="A15" s="122"/>
      <c r="B15" s="123"/>
      <c r="C15" s="97"/>
      <c r="D15" s="127" t="s">
        <v>105</v>
      </c>
      <c r="E15" s="114"/>
      <c r="F15" s="114"/>
      <c r="G15" s="114"/>
      <c r="H15" s="114"/>
      <c r="I15" s="110"/>
      <c r="J15" s="102">
        <f>SUM(J10:J14)</f>
        <v>585000</v>
      </c>
      <c r="K15" s="103"/>
      <c r="L15" s="115"/>
      <c r="M15" s="102">
        <f>+SUM(M10:O14)</f>
        <v>58500</v>
      </c>
      <c r="N15" s="103"/>
      <c r="O15" s="115"/>
      <c r="P15" s="357" t="s">
        <v>106</v>
      </c>
      <c r="Q15" s="347"/>
      <c r="R15" s="347"/>
      <c r="S15" s="347"/>
      <c r="T15" s="347"/>
      <c r="U15" s="347"/>
      <c r="V15" s="347"/>
      <c r="W15" s="347"/>
      <c r="X15" s="347"/>
      <c r="Y15" s="347"/>
      <c r="Z15" s="347"/>
      <c r="AA15" s="348"/>
    </row>
    <row r="16" spans="1:58" ht="12" customHeight="1" x14ac:dyDescent="0.15">
      <c r="A16" s="127" t="s">
        <v>5</v>
      </c>
      <c r="B16" s="114"/>
      <c r="C16" s="114"/>
      <c r="D16" s="114"/>
      <c r="E16" s="114"/>
      <c r="F16" s="114"/>
      <c r="G16" s="114"/>
      <c r="H16" s="114"/>
      <c r="I16" s="110"/>
      <c r="J16" s="102">
        <f>ROUND(J15*0.3,0)</f>
        <v>175500</v>
      </c>
      <c r="K16" s="103"/>
      <c r="L16" s="115"/>
      <c r="M16" s="102">
        <f>ROUND(J16*$O$9,0)</f>
        <v>17550</v>
      </c>
      <c r="N16" s="103"/>
      <c r="O16" s="115"/>
      <c r="P16" s="349" t="s">
        <v>107</v>
      </c>
      <c r="Q16" s="347"/>
      <c r="R16" s="347"/>
      <c r="S16" s="347"/>
      <c r="T16" s="347"/>
      <c r="U16" s="347"/>
      <c r="V16" s="347"/>
      <c r="W16" s="347"/>
      <c r="X16" s="347"/>
      <c r="Y16" s="347"/>
      <c r="Z16" s="347"/>
      <c r="AA16" s="348"/>
    </row>
    <row r="17" spans="1:31" ht="12" customHeight="1" x14ac:dyDescent="0.15">
      <c r="A17" s="113" t="s">
        <v>48</v>
      </c>
      <c r="B17" s="158"/>
      <c r="C17" s="158"/>
      <c r="D17" s="158"/>
      <c r="E17" s="158"/>
      <c r="F17" s="158"/>
      <c r="G17" s="158"/>
      <c r="H17" s="158"/>
      <c r="I17" s="159"/>
      <c r="J17" s="102">
        <f>+J15+J16</f>
        <v>760500</v>
      </c>
      <c r="K17" s="103"/>
      <c r="L17" s="115"/>
      <c r="M17" s="102">
        <f>+M15+M16</f>
        <v>76050</v>
      </c>
      <c r="N17" s="103"/>
      <c r="O17" s="115"/>
      <c r="P17" s="357"/>
      <c r="Q17" s="347"/>
      <c r="R17" s="347"/>
      <c r="S17" s="347"/>
      <c r="T17" s="347"/>
      <c r="U17" s="347"/>
      <c r="V17" s="347"/>
      <c r="W17" s="347"/>
      <c r="X17" s="347"/>
      <c r="Y17" s="347"/>
      <c r="Z17" s="347"/>
      <c r="AA17" s="348"/>
    </row>
    <row r="19" spans="1:31" ht="12" customHeight="1" x14ac:dyDescent="0.15">
      <c r="A19" s="330" t="s">
        <v>75</v>
      </c>
    </row>
    <row r="20" spans="1:31" ht="12" customHeight="1" x14ac:dyDescent="0.15">
      <c r="A20" s="99" t="s">
        <v>0</v>
      </c>
      <c r="B20" s="104"/>
      <c r="C20" s="105"/>
      <c r="D20" s="99" t="s">
        <v>1</v>
      </c>
      <c r="E20" s="104"/>
      <c r="F20" s="104"/>
      <c r="G20" s="104"/>
      <c r="H20" s="104"/>
      <c r="I20" s="105"/>
      <c r="J20" s="99" t="s">
        <v>2</v>
      </c>
      <c r="K20" s="104"/>
      <c r="L20" s="105"/>
      <c r="M20" s="353" t="s">
        <v>15</v>
      </c>
      <c r="N20" s="350"/>
      <c r="O20" s="345">
        <v>0.1</v>
      </c>
      <c r="P20" s="99" t="s">
        <v>3</v>
      </c>
      <c r="Q20" s="104"/>
      <c r="R20" s="104"/>
      <c r="S20" s="104"/>
      <c r="T20" s="104"/>
      <c r="U20" s="104"/>
      <c r="V20" s="104"/>
      <c r="W20" s="104"/>
      <c r="X20" s="104"/>
      <c r="Y20" s="104"/>
      <c r="Z20" s="104"/>
      <c r="AA20" s="105"/>
    </row>
    <row r="21" spans="1:31" ht="12" customHeight="1" x14ac:dyDescent="0.15">
      <c r="A21" s="116" t="s">
        <v>80</v>
      </c>
      <c r="B21" s="117"/>
      <c r="C21" s="118"/>
      <c r="D21" s="127" t="s">
        <v>81</v>
      </c>
      <c r="E21" s="114"/>
      <c r="F21" s="114"/>
      <c r="G21" s="114"/>
      <c r="H21" s="114"/>
      <c r="I21" s="110"/>
      <c r="J21" s="102">
        <v>120000</v>
      </c>
      <c r="K21" s="103"/>
      <c r="L21" s="115"/>
      <c r="M21" s="102">
        <f>ROUND(J21*$O$9,0)</f>
        <v>12000</v>
      </c>
      <c r="N21" s="103"/>
      <c r="O21" s="115"/>
      <c r="P21" s="106" t="s">
        <v>11</v>
      </c>
      <c r="Q21" s="107"/>
      <c r="R21" s="107"/>
      <c r="S21" s="107"/>
      <c r="T21" s="107"/>
      <c r="U21" s="107"/>
      <c r="V21" s="107"/>
      <c r="W21" s="107"/>
      <c r="X21" s="107"/>
      <c r="Y21" s="107"/>
      <c r="Z21" s="107"/>
      <c r="AA21" s="108"/>
    </row>
    <row r="22" spans="1:31" ht="12" customHeight="1" x14ac:dyDescent="0.15">
      <c r="A22" s="119"/>
      <c r="B22" s="120"/>
      <c r="C22" s="121"/>
      <c r="D22" s="127" t="s">
        <v>82</v>
      </c>
      <c r="E22" s="114"/>
      <c r="F22" s="114"/>
      <c r="G22" s="114"/>
      <c r="H22" s="114"/>
      <c r="I22" s="110"/>
      <c r="J22" s="102">
        <f>ROUND(SUM(J21)*0.3,0)</f>
        <v>36000</v>
      </c>
      <c r="K22" s="103"/>
      <c r="L22" s="115"/>
      <c r="M22" s="102">
        <f>ROUND(J22*$O$9,0)</f>
        <v>3600</v>
      </c>
      <c r="N22" s="103"/>
      <c r="O22" s="115"/>
      <c r="P22" s="357" t="s">
        <v>226</v>
      </c>
      <c r="Q22" s="358"/>
      <c r="R22" s="358"/>
      <c r="S22" s="358"/>
      <c r="T22" s="358"/>
      <c r="U22" s="358"/>
      <c r="V22" s="358"/>
      <c r="W22" s="358"/>
      <c r="X22" s="358"/>
      <c r="Y22" s="358"/>
      <c r="Z22" s="358"/>
      <c r="AA22" s="359"/>
    </row>
    <row r="23" spans="1:31" ht="12" customHeight="1" x14ac:dyDescent="0.15">
      <c r="A23" s="122"/>
      <c r="B23" s="123"/>
      <c r="C23" s="97"/>
      <c r="D23" s="127" t="s">
        <v>83</v>
      </c>
      <c r="E23" s="114"/>
      <c r="F23" s="114"/>
      <c r="G23" s="114"/>
      <c r="H23" s="114"/>
      <c r="I23" s="110"/>
      <c r="J23" s="102">
        <f>SUM(J21:J22)</f>
        <v>156000</v>
      </c>
      <c r="K23" s="103"/>
      <c r="L23" s="115"/>
      <c r="M23" s="102">
        <f>+SUM(M21:O22)</f>
        <v>15600</v>
      </c>
      <c r="N23" s="103"/>
      <c r="O23" s="115"/>
      <c r="P23" s="357" t="s">
        <v>84</v>
      </c>
      <c r="Q23" s="347"/>
      <c r="R23" s="347"/>
      <c r="S23" s="347"/>
      <c r="T23" s="347"/>
      <c r="U23" s="347"/>
      <c r="V23" s="347"/>
      <c r="W23" s="347"/>
      <c r="X23" s="347"/>
      <c r="Y23" s="347"/>
      <c r="Z23" s="347"/>
      <c r="AA23" s="348"/>
    </row>
    <row r="24" spans="1:31" ht="12" customHeight="1" x14ac:dyDescent="0.15">
      <c r="A24" s="127" t="s">
        <v>5</v>
      </c>
      <c r="B24" s="114"/>
      <c r="C24" s="114"/>
      <c r="D24" s="114"/>
      <c r="E24" s="114"/>
      <c r="F24" s="114"/>
      <c r="G24" s="114"/>
      <c r="H24" s="114"/>
      <c r="I24" s="110"/>
      <c r="J24" s="102">
        <f>ROUND(J23*0.3,0)</f>
        <v>46800</v>
      </c>
      <c r="K24" s="103"/>
      <c r="L24" s="115"/>
      <c r="M24" s="102">
        <f>ROUND(J24*$O$9,0)</f>
        <v>4680</v>
      </c>
      <c r="N24" s="103"/>
      <c r="O24" s="115"/>
      <c r="P24" s="349" t="s">
        <v>85</v>
      </c>
      <c r="Q24" s="347"/>
      <c r="R24" s="347"/>
      <c r="S24" s="347"/>
      <c r="T24" s="347"/>
      <c r="U24" s="347"/>
      <c r="V24" s="347"/>
      <c r="W24" s="347"/>
      <c r="X24" s="347"/>
      <c r="Y24" s="347"/>
      <c r="Z24" s="347"/>
      <c r="AA24" s="348"/>
    </row>
    <row r="25" spans="1:31" ht="12" customHeight="1" x14ac:dyDescent="0.15">
      <c r="A25" s="113" t="s">
        <v>108</v>
      </c>
      <c r="B25" s="158"/>
      <c r="C25" s="158"/>
      <c r="D25" s="158"/>
      <c r="E25" s="158"/>
      <c r="F25" s="158"/>
      <c r="G25" s="158"/>
      <c r="H25" s="158"/>
      <c r="I25" s="159"/>
      <c r="J25" s="102">
        <f>+J23+J24</f>
        <v>202800</v>
      </c>
      <c r="K25" s="103"/>
      <c r="L25" s="115"/>
      <c r="M25" s="102">
        <f>+M23+M24</f>
        <v>20280</v>
      </c>
      <c r="N25" s="103"/>
      <c r="O25" s="115"/>
      <c r="P25" s="357"/>
      <c r="Q25" s="347"/>
      <c r="R25" s="347"/>
      <c r="S25" s="347"/>
      <c r="T25" s="347"/>
      <c r="U25" s="347"/>
      <c r="V25" s="347"/>
      <c r="W25" s="347"/>
      <c r="X25" s="347"/>
      <c r="Y25" s="347"/>
      <c r="Z25" s="347"/>
      <c r="AA25" s="348"/>
    </row>
    <row r="26" spans="1:31" ht="12" customHeight="1" x14ac:dyDescent="0.15">
      <c r="A26" s="335"/>
      <c r="C26" s="335"/>
      <c r="D26" s="335"/>
      <c r="E26" s="335"/>
      <c r="F26" s="330"/>
      <c r="G26" s="330"/>
      <c r="H26" s="330"/>
      <c r="I26" s="330"/>
      <c r="J26" s="336"/>
      <c r="K26" s="336"/>
      <c r="L26" s="336"/>
      <c r="M26" s="336"/>
      <c r="N26" s="336"/>
      <c r="O26" s="16"/>
      <c r="P26" s="336"/>
      <c r="Q26" s="336"/>
      <c r="R26" s="336"/>
      <c r="S26" s="336"/>
      <c r="T26" s="336"/>
      <c r="U26" s="16"/>
      <c r="V26" s="336"/>
      <c r="W26" s="336"/>
      <c r="X26" s="336"/>
      <c r="Y26" s="336"/>
      <c r="Z26" s="336"/>
      <c r="AA26" s="330"/>
    </row>
    <row r="27" spans="1:31" ht="12" customHeight="1" x14ac:dyDescent="0.15">
      <c r="A27" s="335"/>
      <c r="C27" s="335"/>
      <c r="D27" s="335"/>
      <c r="E27" s="335"/>
      <c r="F27" s="330"/>
      <c r="G27" s="330"/>
      <c r="H27" s="330"/>
      <c r="I27" s="330"/>
      <c r="J27" s="336"/>
      <c r="K27" s="336"/>
      <c r="L27" s="336"/>
      <c r="M27" s="336"/>
      <c r="N27" s="336"/>
      <c r="O27" s="16"/>
      <c r="P27" s="336"/>
      <c r="Q27" s="336"/>
      <c r="R27" s="336"/>
      <c r="S27" s="336"/>
      <c r="T27" s="336"/>
      <c r="U27" s="16"/>
      <c r="V27" s="336"/>
      <c r="W27" s="336"/>
      <c r="X27" s="336"/>
      <c r="Y27" s="336"/>
      <c r="Z27" s="336"/>
      <c r="AA27" s="330"/>
    </row>
    <row r="28" spans="1:31" ht="12" customHeight="1" x14ac:dyDescent="0.15">
      <c r="A28" s="330" t="s">
        <v>35</v>
      </c>
    </row>
    <row r="29" spans="1:31" ht="12" customHeight="1" x14ac:dyDescent="0.15">
      <c r="A29" s="330"/>
    </row>
    <row r="30" spans="1:31" ht="12" customHeight="1" x14ac:dyDescent="0.15">
      <c r="A30" s="338" t="s">
        <v>12</v>
      </c>
      <c r="G30" s="338" t="s">
        <v>13</v>
      </c>
      <c r="J30" s="331"/>
      <c r="K30" s="338" t="s">
        <v>7</v>
      </c>
    </row>
    <row r="31" spans="1:31" ht="12" customHeight="1" x14ac:dyDescent="0.15">
      <c r="A31" s="99" t="s">
        <v>0</v>
      </c>
      <c r="B31" s="104"/>
      <c r="C31" s="105"/>
      <c r="D31" s="99" t="s">
        <v>1</v>
      </c>
      <c r="E31" s="104"/>
      <c r="F31" s="104"/>
      <c r="G31" s="104"/>
      <c r="H31" s="104"/>
      <c r="I31" s="105"/>
      <c r="J31" s="99" t="s">
        <v>2</v>
      </c>
      <c r="K31" s="104"/>
      <c r="L31" s="105"/>
      <c r="M31" s="353" t="s">
        <v>15</v>
      </c>
      <c r="N31" s="350"/>
      <c r="O31" s="345">
        <v>0.1</v>
      </c>
      <c r="P31" s="99" t="s">
        <v>3</v>
      </c>
      <c r="Q31" s="104"/>
      <c r="R31" s="104"/>
      <c r="S31" s="104"/>
      <c r="T31" s="104"/>
      <c r="U31" s="104"/>
      <c r="V31" s="104"/>
      <c r="W31" s="104"/>
      <c r="X31" s="104"/>
      <c r="Y31" s="104"/>
      <c r="Z31" s="104"/>
      <c r="AA31" s="105"/>
      <c r="AE31" s="37"/>
    </row>
    <row r="32" spans="1:31" ht="12" customHeight="1" x14ac:dyDescent="0.15">
      <c r="A32" s="116" t="s">
        <v>4</v>
      </c>
      <c r="B32" s="117"/>
      <c r="C32" s="118"/>
      <c r="D32" s="127" t="s">
        <v>109</v>
      </c>
      <c r="E32" s="114"/>
      <c r="F32" s="114"/>
      <c r="G32" s="114"/>
      <c r="H32" s="114"/>
      <c r="I32" s="110"/>
      <c r="J32" s="145">
        <f>P32*T32*X32</f>
        <v>0</v>
      </c>
      <c r="K32" s="146"/>
      <c r="L32" s="147"/>
      <c r="M32" s="102">
        <f>ROUND(J32*$O$31,0)</f>
        <v>0</v>
      </c>
      <c r="N32" s="103"/>
      <c r="O32" s="115"/>
      <c r="P32" s="332"/>
      <c r="Q32" s="347" t="s">
        <v>25</v>
      </c>
      <c r="R32" s="347"/>
      <c r="S32" s="347" t="s">
        <v>26</v>
      </c>
      <c r="T32" s="109">
        <v>6000</v>
      </c>
      <c r="U32" s="109"/>
      <c r="V32" s="347" t="s">
        <v>6</v>
      </c>
      <c r="W32" s="354" t="s">
        <v>167</v>
      </c>
      <c r="X32" s="347">
        <v>0.8</v>
      </c>
      <c r="Y32" s="347"/>
      <c r="Z32" s="347"/>
      <c r="AA32" s="348"/>
    </row>
    <row r="33" spans="1:27" ht="12" customHeight="1" x14ac:dyDescent="0.15">
      <c r="A33" s="119"/>
      <c r="B33" s="120"/>
      <c r="C33" s="121"/>
      <c r="D33" s="124" t="s">
        <v>212</v>
      </c>
      <c r="E33" s="125"/>
      <c r="F33" s="125"/>
      <c r="G33" s="125"/>
      <c r="H33" s="125"/>
      <c r="I33" s="126"/>
      <c r="J33" s="145">
        <f>P33*T33*X33*Z33/100</f>
        <v>0</v>
      </c>
      <c r="K33" s="146"/>
      <c r="L33" s="147"/>
      <c r="M33" s="102">
        <f t="shared" ref="M33:M38" si="0">ROUND(J33*$O$31,0)</f>
        <v>0</v>
      </c>
      <c r="N33" s="103"/>
      <c r="O33" s="115"/>
      <c r="P33" s="332"/>
      <c r="Q33" s="347" t="s">
        <v>25</v>
      </c>
      <c r="R33" s="347"/>
      <c r="S33" s="347" t="s">
        <v>26</v>
      </c>
      <c r="T33" s="109">
        <v>7500</v>
      </c>
      <c r="U33" s="109"/>
      <c r="V33" s="347" t="s">
        <v>6</v>
      </c>
      <c r="W33" s="354" t="s">
        <v>167</v>
      </c>
      <c r="X33" s="347">
        <v>0.8</v>
      </c>
      <c r="Y33" s="351"/>
      <c r="Z33" s="351">
        <v>10</v>
      </c>
      <c r="AA33" s="355" t="s">
        <v>166</v>
      </c>
    </row>
    <row r="34" spans="1:27" ht="12" customHeight="1" x14ac:dyDescent="0.15">
      <c r="A34" s="119"/>
      <c r="B34" s="120"/>
      <c r="C34" s="121"/>
      <c r="D34" s="124" t="s">
        <v>169</v>
      </c>
      <c r="E34" s="125"/>
      <c r="F34" s="125"/>
      <c r="G34" s="125"/>
      <c r="H34" s="125"/>
      <c r="I34" s="126"/>
      <c r="J34" s="145">
        <f>P34*T34*X34</f>
        <v>0</v>
      </c>
      <c r="K34" s="146"/>
      <c r="L34" s="147"/>
      <c r="M34" s="102">
        <f t="shared" si="0"/>
        <v>0</v>
      </c>
      <c r="N34" s="103"/>
      <c r="O34" s="115"/>
      <c r="P34" s="332"/>
      <c r="Q34" s="347" t="s">
        <v>25</v>
      </c>
      <c r="R34" s="347"/>
      <c r="S34" s="347" t="s">
        <v>26</v>
      </c>
      <c r="T34" s="143">
        <v>2000</v>
      </c>
      <c r="U34" s="143"/>
      <c r="V34" s="347" t="s">
        <v>6</v>
      </c>
      <c r="W34" s="354" t="s">
        <v>167</v>
      </c>
      <c r="X34" s="347">
        <v>0.8</v>
      </c>
      <c r="Y34" s="351"/>
      <c r="Z34" s="351"/>
      <c r="AA34" s="355"/>
    </row>
    <row r="35" spans="1:27" ht="12" customHeight="1" x14ac:dyDescent="0.15">
      <c r="A35" s="119"/>
      <c r="B35" s="120"/>
      <c r="C35" s="121"/>
      <c r="D35" s="124" t="s">
        <v>170</v>
      </c>
      <c r="E35" s="125"/>
      <c r="F35" s="125"/>
      <c r="G35" s="125"/>
      <c r="H35" s="125"/>
      <c r="I35" s="126"/>
      <c r="J35" s="145">
        <f t="shared" ref="J35:J37" si="1">P35*T35*X35</f>
        <v>0</v>
      </c>
      <c r="K35" s="146"/>
      <c r="L35" s="147"/>
      <c r="M35" s="102">
        <f t="shared" si="0"/>
        <v>0</v>
      </c>
      <c r="N35" s="103"/>
      <c r="O35" s="115"/>
      <c r="P35" s="332"/>
      <c r="Q35" s="347" t="s">
        <v>25</v>
      </c>
      <c r="R35" s="347"/>
      <c r="S35" s="347" t="s">
        <v>26</v>
      </c>
      <c r="T35" s="143">
        <v>2000</v>
      </c>
      <c r="U35" s="143"/>
      <c r="V35" s="347" t="s">
        <v>6</v>
      </c>
      <c r="W35" s="354" t="s">
        <v>167</v>
      </c>
      <c r="X35" s="347">
        <v>0.8</v>
      </c>
      <c r="Y35" s="351"/>
      <c r="Z35" s="351"/>
      <c r="AA35" s="355"/>
    </row>
    <row r="36" spans="1:27" ht="12" customHeight="1" x14ac:dyDescent="0.15">
      <c r="A36" s="119"/>
      <c r="B36" s="120"/>
      <c r="C36" s="121"/>
      <c r="D36" s="124" t="s">
        <v>171</v>
      </c>
      <c r="E36" s="125"/>
      <c r="F36" s="125"/>
      <c r="G36" s="125"/>
      <c r="H36" s="125"/>
      <c r="I36" s="126"/>
      <c r="J36" s="145">
        <f t="shared" si="1"/>
        <v>0</v>
      </c>
      <c r="K36" s="146"/>
      <c r="L36" s="147"/>
      <c r="M36" s="102">
        <f t="shared" si="0"/>
        <v>0</v>
      </c>
      <c r="N36" s="103"/>
      <c r="O36" s="115"/>
      <c r="P36" s="332"/>
      <c r="Q36" s="347" t="s">
        <v>25</v>
      </c>
      <c r="R36" s="347"/>
      <c r="S36" s="347" t="s">
        <v>26</v>
      </c>
      <c r="T36" s="143">
        <v>2000</v>
      </c>
      <c r="U36" s="143"/>
      <c r="V36" s="347" t="s">
        <v>6</v>
      </c>
      <c r="W36" s="354" t="s">
        <v>167</v>
      </c>
      <c r="X36" s="347">
        <v>0.8</v>
      </c>
      <c r="Y36" s="351"/>
      <c r="Z36" s="351"/>
      <c r="AA36" s="355"/>
    </row>
    <row r="37" spans="1:27" ht="12" customHeight="1" x14ac:dyDescent="0.15">
      <c r="A37" s="119"/>
      <c r="B37" s="120"/>
      <c r="C37" s="121"/>
      <c r="D37" s="124" t="s">
        <v>172</v>
      </c>
      <c r="E37" s="125"/>
      <c r="F37" s="125"/>
      <c r="G37" s="125"/>
      <c r="H37" s="125"/>
      <c r="I37" s="126"/>
      <c r="J37" s="145">
        <f t="shared" si="1"/>
        <v>0</v>
      </c>
      <c r="K37" s="146"/>
      <c r="L37" s="147"/>
      <c r="M37" s="102">
        <f t="shared" si="0"/>
        <v>0</v>
      </c>
      <c r="N37" s="103"/>
      <c r="O37" s="115"/>
      <c r="P37" s="332"/>
      <c r="Q37" s="347" t="s">
        <v>25</v>
      </c>
      <c r="R37" s="347"/>
      <c r="S37" s="347" t="s">
        <v>26</v>
      </c>
      <c r="T37" s="143">
        <v>2000</v>
      </c>
      <c r="U37" s="143"/>
      <c r="V37" s="347" t="s">
        <v>6</v>
      </c>
      <c r="W37" s="354" t="s">
        <v>167</v>
      </c>
      <c r="X37" s="347">
        <v>0.8</v>
      </c>
      <c r="Y37" s="351"/>
      <c r="Z37" s="351"/>
      <c r="AA37" s="355"/>
    </row>
    <row r="38" spans="1:27" ht="12" customHeight="1" x14ac:dyDescent="0.15">
      <c r="A38" s="119"/>
      <c r="B38" s="120"/>
      <c r="C38" s="121"/>
      <c r="D38" s="127" t="s">
        <v>173</v>
      </c>
      <c r="E38" s="114"/>
      <c r="F38" s="114"/>
      <c r="G38" s="114"/>
      <c r="H38" s="114"/>
      <c r="I38" s="110"/>
      <c r="J38" s="145">
        <f>ROUND(SUM(J32:L37)*0.3,0)</f>
        <v>0</v>
      </c>
      <c r="K38" s="146"/>
      <c r="L38" s="147"/>
      <c r="M38" s="102">
        <f t="shared" si="0"/>
        <v>0</v>
      </c>
      <c r="N38" s="103"/>
      <c r="O38" s="115"/>
      <c r="P38" s="357" t="s">
        <v>227</v>
      </c>
      <c r="Q38" s="347"/>
      <c r="R38" s="347"/>
      <c r="S38" s="347"/>
      <c r="T38" s="347"/>
      <c r="U38" s="347"/>
      <c r="V38" s="347"/>
      <c r="W38" s="347"/>
      <c r="X38" s="347"/>
      <c r="Y38" s="347"/>
      <c r="Z38" s="347"/>
      <c r="AA38" s="348"/>
    </row>
    <row r="39" spans="1:27" ht="12" customHeight="1" x14ac:dyDescent="0.15">
      <c r="A39" s="122"/>
      <c r="B39" s="123"/>
      <c r="C39" s="97"/>
      <c r="D39" s="127" t="s">
        <v>174</v>
      </c>
      <c r="E39" s="114"/>
      <c r="F39" s="114"/>
      <c r="G39" s="114"/>
      <c r="H39" s="114"/>
      <c r="I39" s="110"/>
      <c r="J39" s="144">
        <f>SUM(J32:J38)</f>
        <v>0</v>
      </c>
      <c r="K39" s="109"/>
      <c r="L39" s="170"/>
      <c r="M39" s="102">
        <f>SUM(M32:M38)</f>
        <v>0</v>
      </c>
      <c r="N39" s="103"/>
      <c r="O39" s="115"/>
      <c r="P39" s="357" t="s">
        <v>175</v>
      </c>
      <c r="Q39" s="347"/>
      <c r="R39" s="347"/>
      <c r="S39" s="347"/>
      <c r="T39" s="347"/>
      <c r="U39" s="347"/>
      <c r="V39" s="347"/>
      <c r="W39" s="347"/>
      <c r="X39" s="347"/>
      <c r="Y39" s="347"/>
      <c r="Z39" s="347"/>
      <c r="AA39" s="348"/>
    </row>
    <row r="40" spans="1:27" ht="12" customHeight="1" x14ac:dyDescent="0.15">
      <c r="A40" s="127" t="s">
        <v>5</v>
      </c>
      <c r="B40" s="114"/>
      <c r="C40" s="114"/>
      <c r="D40" s="114"/>
      <c r="E40" s="114"/>
      <c r="F40" s="114"/>
      <c r="G40" s="114"/>
      <c r="H40" s="114"/>
      <c r="I40" s="110"/>
      <c r="J40" s="144">
        <f>ROUND(J39*0.3,0)</f>
        <v>0</v>
      </c>
      <c r="K40" s="109"/>
      <c r="L40" s="170"/>
      <c r="M40" s="102">
        <f>ROUND(J40*$O$31,0)</f>
        <v>0</v>
      </c>
      <c r="N40" s="103"/>
      <c r="O40" s="115"/>
      <c r="P40" s="360" t="s">
        <v>178</v>
      </c>
      <c r="Q40" s="356"/>
      <c r="R40" s="356"/>
      <c r="S40" s="356"/>
      <c r="T40" s="356"/>
      <c r="U40" s="356"/>
      <c r="V40" s="356"/>
      <c r="W40" s="356"/>
      <c r="X40" s="356"/>
      <c r="Y40" s="356"/>
      <c r="Z40" s="356"/>
      <c r="AA40" s="352"/>
    </row>
    <row r="41" spans="1:27" ht="12" customHeight="1" x14ac:dyDescent="0.15">
      <c r="A41" s="113" t="s">
        <v>49</v>
      </c>
      <c r="B41" s="158"/>
      <c r="C41" s="158"/>
      <c r="D41" s="158"/>
      <c r="E41" s="158"/>
      <c r="F41" s="158"/>
      <c r="G41" s="158"/>
      <c r="H41" s="158"/>
      <c r="I41" s="159"/>
      <c r="J41" s="102">
        <f>SUM(J39:L40)</f>
        <v>0</v>
      </c>
      <c r="K41" s="103"/>
      <c r="L41" s="115"/>
      <c r="M41" s="102">
        <f>+SUM(M39:M40)</f>
        <v>0</v>
      </c>
      <c r="N41" s="103"/>
      <c r="O41" s="115"/>
      <c r="P41" s="357"/>
      <c r="Q41" s="347"/>
      <c r="R41" s="347"/>
      <c r="S41" s="347"/>
      <c r="T41" s="347"/>
      <c r="U41" s="347"/>
      <c r="V41" s="347"/>
      <c r="W41" s="347"/>
      <c r="X41" s="347"/>
      <c r="Y41" s="347"/>
      <c r="Z41" s="347"/>
      <c r="AA41" s="348"/>
    </row>
    <row r="43" spans="1:27" ht="12" customHeight="1" x14ac:dyDescent="0.15">
      <c r="A43" s="338" t="s">
        <v>71</v>
      </c>
      <c r="G43" s="338" t="s">
        <v>14</v>
      </c>
      <c r="P43" s="331"/>
      <c r="Q43" s="338" t="s">
        <v>8</v>
      </c>
    </row>
    <row r="44" spans="1:27" ht="12" customHeight="1" x14ac:dyDescent="0.15">
      <c r="A44" s="99" t="s">
        <v>0</v>
      </c>
      <c r="B44" s="104"/>
      <c r="C44" s="105"/>
      <c r="D44" s="99" t="s">
        <v>1</v>
      </c>
      <c r="E44" s="104"/>
      <c r="F44" s="104"/>
      <c r="G44" s="104"/>
      <c r="H44" s="104"/>
      <c r="I44" s="105"/>
      <c r="J44" s="99" t="s">
        <v>2</v>
      </c>
      <c r="K44" s="104"/>
      <c r="L44" s="105"/>
      <c r="M44" s="353" t="s">
        <v>15</v>
      </c>
      <c r="N44" s="350"/>
      <c r="O44" s="345">
        <v>0.1</v>
      </c>
      <c r="P44" s="99" t="s">
        <v>3</v>
      </c>
      <c r="Q44" s="104"/>
      <c r="R44" s="104"/>
      <c r="S44" s="104"/>
      <c r="T44" s="104"/>
      <c r="U44" s="104"/>
      <c r="V44" s="104"/>
      <c r="W44" s="104"/>
      <c r="X44" s="104"/>
      <c r="Y44" s="104"/>
      <c r="Z44" s="104"/>
      <c r="AA44" s="105"/>
    </row>
    <row r="45" spans="1:27" ht="12" customHeight="1" x14ac:dyDescent="0.15">
      <c r="A45" s="116" t="s">
        <v>4</v>
      </c>
      <c r="B45" s="117"/>
      <c r="C45" s="118"/>
      <c r="D45" s="111" t="s">
        <v>179</v>
      </c>
      <c r="E45" s="111"/>
      <c r="F45" s="111"/>
      <c r="G45" s="111"/>
      <c r="H45" s="111"/>
      <c r="I45" s="111"/>
      <c r="J45" s="145">
        <f>P45*S45*X45</f>
        <v>0</v>
      </c>
      <c r="K45" s="146"/>
      <c r="L45" s="147"/>
      <c r="M45" s="102">
        <f>ROUND(J45*$O$44,0)</f>
        <v>0</v>
      </c>
      <c r="N45" s="103"/>
      <c r="O45" s="115"/>
      <c r="P45" s="332">
        <f>P43</f>
        <v>0</v>
      </c>
      <c r="Q45" s="347" t="s">
        <v>8</v>
      </c>
      <c r="R45" s="347" t="s">
        <v>26</v>
      </c>
      <c r="S45" s="103">
        <v>15000</v>
      </c>
      <c r="T45" s="103"/>
      <c r="U45" s="347" t="s">
        <v>6</v>
      </c>
      <c r="V45" s="347"/>
      <c r="W45" s="354" t="s">
        <v>167</v>
      </c>
      <c r="X45" s="347">
        <v>0.8</v>
      </c>
      <c r="Y45" s="347"/>
      <c r="Z45" s="347"/>
      <c r="AA45" s="348"/>
    </row>
    <row r="46" spans="1:27" ht="12" customHeight="1" x14ac:dyDescent="0.15">
      <c r="A46" s="119"/>
      <c r="B46" s="120"/>
      <c r="C46" s="121"/>
      <c r="D46" s="124" t="s">
        <v>213</v>
      </c>
      <c r="E46" s="125"/>
      <c r="F46" s="125"/>
      <c r="G46" s="125"/>
      <c r="H46" s="125"/>
      <c r="I46" s="126"/>
      <c r="J46" s="145">
        <f>P46*S46*X46*Z46/100</f>
        <v>0</v>
      </c>
      <c r="K46" s="146"/>
      <c r="L46" s="147"/>
      <c r="M46" s="102">
        <f>ROUND(J46*$O$44,0)</f>
        <v>0</v>
      </c>
      <c r="N46" s="103"/>
      <c r="O46" s="115"/>
      <c r="P46" s="333">
        <f>P43</f>
        <v>0</v>
      </c>
      <c r="Q46" s="354" t="s">
        <v>8</v>
      </c>
      <c r="R46" s="346" t="s">
        <v>26</v>
      </c>
      <c r="S46" s="103">
        <v>15000</v>
      </c>
      <c r="T46" s="103"/>
      <c r="U46" s="347" t="s">
        <v>6</v>
      </c>
      <c r="V46" s="354"/>
      <c r="W46" s="354" t="s">
        <v>167</v>
      </c>
      <c r="X46" s="347">
        <v>0.8</v>
      </c>
      <c r="Y46" s="351"/>
      <c r="Z46" s="351">
        <v>10</v>
      </c>
      <c r="AA46" s="355" t="s">
        <v>166</v>
      </c>
    </row>
    <row r="47" spans="1:27" ht="12" customHeight="1" x14ac:dyDescent="0.15">
      <c r="A47" s="119"/>
      <c r="B47" s="120"/>
      <c r="C47" s="121"/>
      <c r="D47" s="111" t="s">
        <v>181</v>
      </c>
      <c r="E47" s="111"/>
      <c r="F47" s="111"/>
      <c r="G47" s="111"/>
      <c r="H47" s="111"/>
      <c r="I47" s="111"/>
      <c r="J47" s="145">
        <f>ROUND(SUM(J45:L46)*0.3,0)</f>
        <v>0</v>
      </c>
      <c r="K47" s="146"/>
      <c r="L47" s="147"/>
      <c r="M47" s="102">
        <f>ROUND(J47*$O$44,0)</f>
        <v>0</v>
      </c>
      <c r="N47" s="103"/>
      <c r="O47" s="115"/>
      <c r="P47" s="357" t="s">
        <v>228</v>
      </c>
      <c r="Q47" s="347"/>
      <c r="R47" s="347"/>
      <c r="S47" s="347"/>
      <c r="T47" s="347"/>
      <c r="U47" s="347"/>
      <c r="V47" s="347"/>
      <c r="W47" s="347"/>
      <c r="X47" s="347"/>
      <c r="Y47" s="347"/>
      <c r="Z47" s="347"/>
      <c r="AA47" s="348"/>
    </row>
    <row r="48" spans="1:27" ht="12" customHeight="1" x14ac:dyDescent="0.15">
      <c r="A48" s="122"/>
      <c r="B48" s="123"/>
      <c r="C48" s="97"/>
      <c r="D48" s="111" t="s">
        <v>182</v>
      </c>
      <c r="E48" s="111"/>
      <c r="F48" s="111"/>
      <c r="G48" s="111"/>
      <c r="H48" s="111"/>
      <c r="I48" s="111"/>
      <c r="J48" s="144">
        <f>SUM(J45:L47)</f>
        <v>0</v>
      </c>
      <c r="K48" s="109"/>
      <c r="L48" s="170"/>
      <c r="M48" s="144">
        <f>SUM(M45:O47)</f>
        <v>0</v>
      </c>
      <c r="N48" s="109"/>
      <c r="O48" s="170"/>
      <c r="P48" s="357" t="s">
        <v>176</v>
      </c>
      <c r="Q48" s="347"/>
      <c r="R48" s="347"/>
      <c r="S48" s="347"/>
      <c r="T48" s="347"/>
      <c r="U48" s="347"/>
      <c r="V48" s="347"/>
      <c r="W48" s="347"/>
      <c r="X48" s="347"/>
      <c r="Y48" s="347"/>
      <c r="Z48" s="347"/>
      <c r="AA48" s="348"/>
    </row>
    <row r="49" spans="1:31" ht="12" customHeight="1" x14ac:dyDescent="0.15">
      <c r="A49" s="127" t="s">
        <v>5</v>
      </c>
      <c r="B49" s="114"/>
      <c r="C49" s="114"/>
      <c r="D49" s="114"/>
      <c r="E49" s="114"/>
      <c r="F49" s="114"/>
      <c r="G49" s="114"/>
      <c r="H49" s="114"/>
      <c r="I49" s="110"/>
      <c r="J49" s="144">
        <f>ROUND(J48*0.3,0)</f>
        <v>0</v>
      </c>
      <c r="K49" s="109"/>
      <c r="L49" s="170"/>
      <c r="M49" s="102">
        <f>ROUND(J49*$O$44,0)</f>
        <v>0</v>
      </c>
      <c r="N49" s="103"/>
      <c r="O49" s="115"/>
      <c r="P49" s="360" t="s">
        <v>177</v>
      </c>
      <c r="Q49" s="356"/>
      <c r="R49" s="356"/>
      <c r="S49" s="356"/>
      <c r="T49" s="356"/>
      <c r="U49" s="356"/>
      <c r="V49" s="356"/>
      <c r="W49" s="356"/>
      <c r="X49" s="356"/>
      <c r="Y49" s="356"/>
      <c r="Z49" s="356"/>
      <c r="AA49" s="352"/>
    </row>
    <row r="50" spans="1:31" ht="12" customHeight="1" x14ac:dyDescent="0.15">
      <c r="A50" s="113" t="s">
        <v>50</v>
      </c>
      <c r="B50" s="158"/>
      <c r="C50" s="158"/>
      <c r="D50" s="158"/>
      <c r="E50" s="158"/>
      <c r="F50" s="158"/>
      <c r="G50" s="158"/>
      <c r="H50" s="158"/>
      <c r="I50" s="159"/>
      <c r="J50" s="102">
        <f>SUM(J48:L49)</f>
        <v>0</v>
      </c>
      <c r="K50" s="103"/>
      <c r="L50" s="115"/>
      <c r="M50" s="102">
        <f>SUM(M48:O49)</f>
        <v>0</v>
      </c>
      <c r="N50" s="103"/>
      <c r="O50" s="115"/>
      <c r="P50" s="357"/>
      <c r="Q50" s="347"/>
      <c r="R50" s="347"/>
      <c r="S50" s="347"/>
      <c r="T50" s="347"/>
      <c r="U50" s="347"/>
      <c r="V50" s="347"/>
      <c r="W50" s="347"/>
      <c r="X50" s="347"/>
      <c r="Y50" s="347"/>
      <c r="Z50" s="347"/>
      <c r="AA50" s="348"/>
    </row>
    <row r="52" spans="1:31" ht="12" customHeight="1" x14ac:dyDescent="0.15">
      <c r="A52" s="338" t="s">
        <v>57</v>
      </c>
    </row>
    <row r="53" spans="1:31" ht="12" customHeight="1" x14ac:dyDescent="0.15">
      <c r="A53" s="99" t="s">
        <v>0</v>
      </c>
      <c r="B53" s="104"/>
      <c r="C53" s="105"/>
      <c r="D53" s="99" t="s">
        <v>1</v>
      </c>
      <c r="E53" s="104"/>
      <c r="F53" s="104"/>
      <c r="G53" s="104"/>
      <c r="H53" s="104"/>
      <c r="I53" s="105"/>
      <c r="J53" s="99" t="s">
        <v>2</v>
      </c>
      <c r="K53" s="104"/>
      <c r="L53" s="105"/>
      <c r="M53" s="353" t="s">
        <v>15</v>
      </c>
      <c r="N53" s="350"/>
      <c r="O53" s="345">
        <v>0.1</v>
      </c>
      <c r="P53" s="99" t="s">
        <v>3</v>
      </c>
      <c r="Q53" s="104"/>
      <c r="R53" s="104"/>
      <c r="S53" s="104"/>
      <c r="T53" s="104"/>
      <c r="U53" s="104"/>
      <c r="V53" s="104"/>
      <c r="W53" s="104"/>
      <c r="X53" s="104"/>
      <c r="Y53" s="104"/>
      <c r="Z53" s="104"/>
      <c r="AA53" s="105"/>
    </row>
    <row r="54" spans="1:31" ht="12" customHeight="1" x14ac:dyDescent="0.15">
      <c r="A54" s="116" t="s">
        <v>4</v>
      </c>
      <c r="B54" s="117"/>
      <c r="C54" s="118"/>
      <c r="D54" s="127" t="s">
        <v>110</v>
      </c>
      <c r="E54" s="114"/>
      <c r="F54" s="114"/>
      <c r="G54" s="114"/>
      <c r="H54" s="114"/>
      <c r="I54" s="110"/>
      <c r="J54" s="145">
        <f>P54*T54*X54</f>
        <v>0</v>
      </c>
      <c r="K54" s="146"/>
      <c r="L54" s="147"/>
      <c r="M54" s="102">
        <f>ROUND(J54*$O$31,0)</f>
        <v>0</v>
      </c>
      <c r="N54" s="103"/>
      <c r="O54" s="115"/>
      <c r="P54" s="332"/>
      <c r="Q54" s="347" t="s">
        <v>25</v>
      </c>
      <c r="R54" s="347"/>
      <c r="S54" s="347" t="s">
        <v>26</v>
      </c>
      <c r="T54" s="109">
        <v>6000</v>
      </c>
      <c r="U54" s="109"/>
      <c r="V54" s="347" t="s">
        <v>6</v>
      </c>
      <c r="W54" s="354" t="s">
        <v>167</v>
      </c>
      <c r="X54" s="347">
        <v>0.8</v>
      </c>
      <c r="Y54" s="347"/>
      <c r="Z54" s="347"/>
      <c r="AA54" s="348"/>
    </row>
    <row r="55" spans="1:31" ht="12" customHeight="1" x14ac:dyDescent="0.15">
      <c r="A55" s="119"/>
      <c r="B55" s="120"/>
      <c r="C55" s="121"/>
      <c r="D55" s="124" t="s">
        <v>214</v>
      </c>
      <c r="E55" s="125"/>
      <c r="F55" s="125"/>
      <c r="G55" s="125"/>
      <c r="H55" s="125"/>
      <c r="I55" s="126"/>
      <c r="J55" s="145">
        <f>P55*T55*X55*Z55/100</f>
        <v>0</v>
      </c>
      <c r="K55" s="146"/>
      <c r="L55" s="147"/>
      <c r="M55" s="102">
        <f t="shared" ref="M55:M60" si="2">ROUND(J55*$O$31,0)</f>
        <v>0</v>
      </c>
      <c r="N55" s="103"/>
      <c r="O55" s="115"/>
      <c r="P55" s="332">
        <f>+P54</f>
        <v>0</v>
      </c>
      <c r="Q55" s="347" t="s">
        <v>25</v>
      </c>
      <c r="R55" s="347"/>
      <c r="S55" s="347" t="s">
        <v>26</v>
      </c>
      <c r="T55" s="109">
        <v>7500</v>
      </c>
      <c r="U55" s="109"/>
      <c r="V55" s="347" t="s">
        <v>6</v>
      </c>
      <c r="W55" s="354" t="s">
        <v>167</v>
      </c>
      <c r="X55" s="347">
        <v>0.8</v>
      </c>
      <c r="Y55" s="351"/>
      <c r="Z55" s="351">
        <v>10</v>
      </c>
      <c r="AA55" s="355" t="s">
        <v>166</v>
      </c>
    </row>
    <row r="56" spans="1:31" ht="12" customHeight="1" x14ac:dyDescent="0.15">
      <c r="A56" s="119"/>
      <c r="B56" s="120"/>
      <c r="C56" s="121"/>
      <c r="D56" s="124" t="s">
        <v>184</v>
      </c>
      <c r="E56" s="125"/>
      <c r="F56" s="125"/>
      <c r="G56" s="125"/>
      <c r="H56" s="125"/>
      <c r="I56" s="126"/>
      <c r="J56" s="145">
        <f>P56*T56*X56</f>
        <v>0</v>
      </c>
      <c r="K56" s="146"/>
      <c r="L56" s="147"/>
      <c r="M56" s="102">
        <f t="shared" si="2"/>
        <v>0</v>
      </c>
      <c r="N56" s="103"/>
      <c r="O56" s="115"/>
      <c r="P56" s="332"/>
      <c r="Q56" s="347" t="s">
        <v>25</v>
      </c>
      <c r="R56" s="347"/>
      <c r="S56" s="347" t="s">
        <v>26</v>
      </c>
      <c r="T56" s="143">
        <v>2000</v>
      </c>
      <c r="U56" s="143"/>
      <c r="V56" s="347" t="s">
        <v>6</v>
      </c>
      <c r="W56" s="354" t="s">
        <v>167</v>
      </c>
      <c r="X56" s="347">
        <v>0.8</v>
      </c>
      <c r="Y56" s="351"/>
      <c r="Z56" s="351"/>
      <c r="AA56" s="355"/>
    </row>
    <row r="57" spans="1:31" ht="12" customHeight="1" x14ac:dyDescent="0.15">
      <c r="A57" s="119"/>
      <c r="B57" s="120"/>
      <c r="C57" s="121"/>
      <c r="D57" s="124" t="s">
        <v>185</v>
      </c>
      <c r="E57" s="125"/>
      <c r="F57" s="125"/>
      <c r="G57" s="125"/>
      <c r="H57" s="125"/>
      <c r="I57" s="126"/>
      <c r="J57" s="145">
        <f t="shared" ref="J57:J59" si="3">P57*T57*X57</f>
        <v>0</v>
      </c>
      <c r="K57" s="146"/>
      <c r="L57" s="147"/>
      <c r="M57" s="102">
        <f t="shared" si="2"/>
        <v>0</v>
      </c>
      <c r="N57" s="103"/>
      <c r="O57" s="115"/>
      <c r="P57" s="332"/>
      <c r="Q57" s="347" t="s">
        <v>25</v>
      </c>
      <c r="R57" s="347"/>
      <c r="S57" s="347" t="s">
        <v>26</v>
      </c>
      <c r="T57" s="143">
        <v>2000</v>
      </c>
      <c r="U57" s="143"/>
      <c r="V57" s="347" t="s">
        <v>6</v>
      </c>
      <c r="W57" s="354" t="s">
        <v>167</v>
      </c>
      <c r="X57" s="347">
        <v>0.8</v>
      </c>
      <c r="Y57" s="351"/>
      <c r="Z57" s="351"/>
      <c r="AA57" s="355"/>
    </row>
    <row r="58" spans="1:31" ht="12" customHeight="1" x14ac:dyDescent="0.15">
      <c r="A58" s="119"/>
      <c r="B58" s="120"/>
      <c r="C58" s="121"/>
      <c r="D58" s="124" t="s">
        <v>186</v>
      </c>
      <c r="E58" s="125"/>
      <c r="F58" s="125"/>
      <c r="G58" s="125"/>
      <c r="H58" s="125"/>
      <c r="I58" s="126"/>
      <c r="J58" s="145">
        <f t="shared" si="3"/>
        <v>0</v>
      </c>
      <c r="K58" s="146"/>
      <c r="L58" s="147"/>
      <c r="M58" s="102">
        <f t="shared" si="2"/>
        <v>0</v>
      </c>
      <c r="N58" s="103"/>
      <c r="O58" s="115"/>
      <c r="P58" s="332"/>
      <c r="Q58" s="347" t="s">
        <v>25</v>
      </c>
      <c r="R58" s="347"/>
      <c r="S58" s="347" t="s">
        <v>26</v>
      </c>
      <c r="T58" s="143">
        <v>2000</v>
      </c>
      <c r="U58" s="143"/>
      <c r="V58" s="347" t="s">
        <v>6</v>
      </c>
      <c r="W58" s="354" t="s">
        <v>167</v>
      </c>
      <c r="X58" s="347">
        <v>0.8</v>
      </c>
      <c r="Y58" s="351"/>
      <c r="Z58" s="351"/>
      <c r="AA58" s="355"/>
    </row>
    <row r="59" spans="1:31" ht="12" customHeight="1" x14ac:dyDescent="0.15">
      <c r="A59" s="119"/>
      <c r="B59" s="120"/>
      <c r="C59" s="121"/>
      <c r="D59" s="124" t="s">
        <v>187</v>
      </c>
      <c r="E59" s="125"/>
      <c r="F59" s="125"/>
      <c r="G59" s="125"/>
      <c r="H59" s="125"/>
      <c r="I59" s="126"/>
      <c r="J59" s="145">
        <f t="shared" si="3"/>
        <v>0</v>
      </c>
      <c r="K59" s="146"/>
      <c r="L59" s="147"/>
      <c r="M59" s="102">
        <f t="shared" si="2"/>
        <v>0</v>
      </c>
      <c r="N59" s="103"/>
      <c r="O59" s="115"/>
      <c r="P59" s="332"/>
      <c r="Q59" s="347" t="s">
        <v>25</v>
      </c>
      <c r="R59" s="347"/>
      <c r="S59" s="347" t="s">
        <v>26</v>
      </c>
      <c r="T59" s="143">
        <v>2000</v>
      </c>
      <c r="U59" s="143"/>
      <c r="V59" s="347" t="s">
        <v>6</v>
      </c>
      <c r="W59" s="354" t="s">
        <v>167</v>
      </c>
      <c r="X59" s="347">
        <v>0.8</v>
      </c>
      <c r="Y59" s="351"/>
      <c r="Z59" s="351"/>
      <c r="AA59" s="355"/>
    </row>
    <row r="60" spans="1:31" ht="12" customHeight="1" x14ac:dyDescent="0.15">
      <c r="A60" s="119"/>
      <c r="B60" s="120"/>
      <c r="C60" s="121"/>
      <c r="D60" s="111" t="s">
        <v>188</v>
      </c>
      <c r="E60" s="111"/>
      <c r="F60" s="111"/>
      <c r="G60" s="111"/>
      <c r="H60" s="111"/>
      <c r="I60" s="111"/>
      <c r="J60" s="145">
        <f>ROUND(SUM(J54:L59)*0.3,0)</f>
        <v>0</v>
      </c>
      <c r="K60" s="146"/>
      <c r="L60" s="147"/>
      <c r="M60" s="102">
        <f t="shared" si="2"/>
        <v>0</v>
      </c>
      <c r="N60" s="103"/>
      <c r="O60" s="115"/>
      <c r="P60" s="357" t="s">
        <v>232</v>
      </c>
      <c r="Q60" s="347"/>
      <c r="R60" s="347"/>
      <c r="S60" s="347"/>
      <c r="T60" s="347"/>
      <c r="U60" s="347"/>
      <c r="V60" s="347"/>
      <c r="W60" s="347"/>
      <c r="X60" s="347"/>
      <c r="Y60" s="347"/>
      <c r="Z60" s="347"/>
      <c r="AA60" s="348"/>
    </row>
    <row r="61" spans="1:31" ht="12" customHeight="1" x14ac:dyDescent="0.15">
      <c r="A61" s="122"/>
      <c r="B61" s="123"/>
      <c r="C61" s="97"/>
      <c r="D61" s="111" t="s">
        <v>189</v>
      </c>
      <c r="E61" s="111"/>
      <c r="F61" s="111"/>
      <c r="G61" s="111"/>
      <c r="H61" s="111"/>
      <c r="I61" s="111"/>
      <c r="J61" s="144">
        <f>SUM(J54:J60)</f>
        <v>0</v>
      </c>
      <c r="K61" s="109"/>
      <c r="L61" s="170"/>
      <c r="M61" s="102">
        <f>SUM(M54:M60)</f>
        <v>0</v>
      </c>
      <c r="N61" s="103"/>
      <c r="O61" s="115"/>
      <c r="P61" s="357" t="s">
        <v>190</v>
      </c>
      <c r="Q61" s="347"/>
      <c r="R61" s="347"/>
      <c r="S61" s="347"/>
      <c r="T61" s="347"/>
      <c r="U61" s="347"/>
      <c r="V61" s="347"/>
      <c r="W61" s="347"/>
      <c r="X61" s="347"/>
      <c r="Y61" s="347"/>
      <c r="Z61" s="347"/>
      <c r="AA61" s="348"/>
    </row>
    <row r="62" spans="1:31" ht="12" customHeight="1" x14ac:dyDescent="0.15">
      <c r="A62" s="127" t="s">
        <v>5</v>
      </c>
      <c r="B62" s="114"/>
      <c r="C62" s="114"/>
      <c r="D62" s="114"/>
      <c r="E62" s="114"/>
      <c r="F62" s="114"/>
      <c r="G62" s="114"/>
      <c r="H62" s="114"/>
      <c r="I62" s="110"/>
      <c r="J62" s="144">
        <f>ROUND(J61*0.3,0)</f>
        <v>0</v>
      </c>
      <c r="K62" s="109"/>
      <c r="L62" s="170"/>
      <c r="M62" s="102">
        <f>ROUND(J62*$O$31,0)</f>
        <v>0</v>
      </c>
      <c r="N62" s="103"/>
      <c r="O62" s="115"/>
      <c r="P62" s="360" t="s">
        <v>191</v>
      </c>
      <c r="Q62" s="356"/>
      <c r="R62" s="356"/>
      <c r="S62" s="356"/>
      <c r="T62" s="356"/>
      <c r="U62" s="356"/>
      <c r="V62" s="356"/>
      <c r="W62" s="356"/>
      <c r="X62" s="356"/>
      <c r="Y62" s="356"/>
      <c r="Z62" s="356"/>
      <c r="AA62" s="352"/>
      <c r="AE62" s="37"/>
    </row>
    <row r="63" spans="1:31" ht="12" customHeight="1" x14ac:dyDescent="0.15">
      <c r="A63" s="113" t="s">
        <v>72</v>
      </c>
      <c r="B63" s="158"/>
      <c r="C63" s="158"/>
      <c r="D63" s="158"/>
      <c r="E63" s="158"/>
      <c r="F63" s="158"/>
      <c r="G63" s="158"/>
      <c r="H63" s="158"/>
      <c r="I63" s="159"/>
      <c r="J63" s="102">
        <f>SUM(J61:L62)</f>
        <v>0</v>
      </c>
      <c r="K63" s="103"/>
      <c r="L63" s="115"/>
      <c r="M63" s="102">
        <f>+SUM(M61:M62)</f>
        <v>0</v>
      </c>
      <c r="N63" s="103"/>
      <c r="O63" s="115"/>
      <c r="P63" s="357"/>
      <c r="Q63" s="347"/>
      <c r="R63" s="347"/>
      <c r="S63" s="347"/>
      <c r="T63" s="347"/>
      <c r="U63" s="347"/>
      <c r="V63" s="347"/>
      <c r="W63" s="347"/>
      <c r="X63" s="347"/>
      <c r="Y63" s="347"/>
      <c r="Z63" s="347"/>
      <c r="AA63" s="348"/>
    </row>
    <row r="64" spans="1:31" s="327" customFormat="1" ht="12" customHeight="1" x14ac:dyDescent="0.15">
      <c r="A64" s="338"/>
      <c r="B64" s="338"/>
      <c r="C64" s="338"/>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row>
    <row r="65" spans="1:27" s="327" customFormat="1" ht="12" customHeight="1" x14ac:dyDescent="0.15">
      <c r="A65" s="338" t="s">
        <v>40</v>
      </c>
      <c r="B65" s="338"/>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row>
    <row r="66" spans="1:27" s="327" customFormat="1" ht="12" customHeight="1" x14ac:dyDescent="0.15">
      <c r="A66" s="99" t="s">
        <v>0</v>
      </c>
      <c r="B66" s="104"/>
      <c r="C66" s="105"/>
      <c r="D66" s="99" t="s">
        <v>1</v>
      </c>
      <c r="E66" s="104"/>
      <c r="F66" s="104"/>
      <c r="G66" s="104"/>
      <c r="H66" s="104"/>
      <c r="I66" s="105"/>
      <c r="J66" s="99" t="s">
        <v>2</v>
      </c>
      <c r="K66" s="104"/>
      <c r="L66" s="105"/>
      <c r="M66" s="353" t="s">
        <v>15</v>
      </c>
      <c r="N66" s="350"/>
      <c r="O66" s="345">
        <v>0.1</v>
      </c>
      <c r="P66" s="99" t="s">
        <v>3</v>
      </c>
      <c r="Q66" s="104"/>
      <c r="R66" s="104"/>
      <c r="S66" s="104"/>
      <c r="T66" s="104"/>
      <c r="U66" s="104"/>
      <c r="V66" s="104"/>
      <c r="W66" s="104"/>
      <c r="X66" s="104"/>
      <c r="Y66" s="104"/>
      <c r="Z66" s="104"/>
      <c r="AA66" s="105"/>
    </row>
    <row r="67" spans="1:27" s="327" customFormat="1" ht="12" customHeight="1" x14ac:dyDescent="0.15">
      <c r="A67" s="116" t="s">
        <v>4</v>
      </c>
      <c r="B67" s="117"/>
      <c r="C67" s="118"/>
      <c r="D67" s="111" t="s">
        <v>192</v>
      </c>
      <c r="E67" s="111"/>
      <c r="F67" s="111"/>
      <c r="G67" s="111"/>
      <c r="H67" s="111"/>
      <c r="I67" s="111"/>
      <c r="J67" s="145">
        <f>P67*T67*X67</f>
        <v>0</v>
      </c>
      <c r="K67" s="146"/>
      <c r="L67" s="147"/>
      <c r="M67" s="102">
        <f>ROUND(J67*$O$31,0)</f>
        <v>0</v>
      </c>
      <c r="N67" s="103"/>
      <c r="O67" s="115"/>
      <c r="P67" s="332"/>
      <c r="Q67" s="347" t="s">
        <v>25</v>
      </c>
      <c r="R67" s="347"/>
      <c r="S67" s="347" t="s">
        <v>26</v>
      </c>
      <c r="T67" s="109">
        <v>3000</v>
      </c>
      <c r="U67" s="109"/>
      <c r="V67" s="347" t="s">
        <v>6</v>
      </c>
      <c r="W67" s="354" t="s">
        <v>167</v>
      </c>
      <c r="X67" s="347">
        <v>0.8</v>
      </c>
      <c r="Y67" s="347"/>
      <c r="Z67" s="347"/>
      <c r="AA67" s="348"/>
    </row>
    <row r="68" spans="1:27" s="330" customFormat="1" ht="12" customHeight="1" x14ac:dyDescent="0.15">
      <c r="A68" s="119"/>
      <c r="B68" s="120"/>
      <c r="C68" s="121"/>
      <c r="D68" s="124" t="s">
        <v>193</v>
      </c>
      <c r="E68" s="125"/>
      <c r="F68" s="125"/>
      <c r="G68" s="125"/>
      <c r="H68" s="125"/>
      <c r="I68" s="126"/>
      <c r="J68" s="145">
        <f>P68*T68*X68</f>
        <v>0</v>
      </c>
      <c r="K68" s="146"/>
      <c r="L68" s="147"/>
      <c r="M68" s="102">
        <f>ROUND(J68*$O$31,0)</f>
        <v>0</v>
      </c>
      <c r="N68" s="103"/>
      <c r="O68" s="115"/>
      <c r="P68" s="332">
        <f>+P67</f>
        <v>0</v>
      </c>
      <c r="Q68" s="347" t="s">
        <v>25</v>
      </c>
      <c r="R68" s="347"/>
      <c r="S68" s="347" t="s">
        <v>26</v>
      </c>
      <c r="T68" s="109">
        <v>4500</v>
      </c>
      <c r="U68" s="109"/>
      <c r="V68" s="347" t="s">
        <v>6</v>
      </c>
      <c r="W68" s="354" t="s">
        <v>167</v>
      </c>
      <c r="X68" s="347">
        <v>0.8</v>
      </c>
      <c r="Y68" s="351"/>
      <c r="Z68" s="351"/>
      <c r="AA68" s="355"/>
    </row>
    <row r="69" spans="1:27" s="330" customFormat="1" ht="12" customHeight="1" x14ac:dyDescent="0.15">
      <c r="A69" s="119"/>
      <c r="B69" s="120"/>
      <c r="C69" s="121"/>
      <c r="D69" s="111" t="s">
        <v>194</v>
      </c>
      <c r="E69" s="111"/>
      <c r="F69" s="111"/>
      <c r="G69" s="111"/>
      <c r="H69" s="111"/>
      <c r="I69" s="111"/>
      <c r="J69" s="145">
        <f>ROUND(SUM(J67:L68)*0.3,0)</f>
        <v>0</v>
      </c>
      <c r="K69" s="146"/>
      <c r="L69" s="147"/>
      <c r="M69" s="102">
        <f>ROUND(J69*$O$31,0)</f>
        <v>0</v>
      </c>
      <c r="N69" s="103"/>
      <c r="O69" s="115"/>
      <c r="P69" s="357" t="s">
        <v>230</v>
      </c>
      <c r="Q69" s="347"/>
      <c r="R69" s="347"/>
      <c r="S69" s="347"/>
      <c r="T69" s="347"/>
      <c r="U69" s="347"/>
      <c r="V69" s="347"/>
      <c r="W69" s="347"/>
      <c r="X69" s="347"/>
      <c r="Y69" s="347"/>
      <c r="Z69" s="347"/>
      <c r="AA69" s="348"/>
    </row>
    <row r="70" spans="1:27" s="330" customFormat="1" ht="12" customHeight="1" x14ac:dyDescent="0.15">
      <c r="A70" s="122"/>
      <c r="B70" s="123"/>
      <c r="C70" s="97"/>
      <c r="D70" s="111" t="s">
        <v>195</v>
      </c>
      <c r="E70" s="111"/>
      <c r="F70" s="111"/>
      <c r="G70" s="111"/>
      <c r="H70" s="111"/>
      <c r="I70" s="111"/>
      <c r="J70" s="144">
        <f>SUM(J67:J69)</f>
        <v>0</v>
      </c>
      <c r="K70" s="109"/>
      <c r="L70" s="170"/>
      <c r="M70" s="102">
        <f>SUM(M67:M69)</f>
        <v>0</v>
      </c>
      <c r="N70" s="103"/>
      <c r="O70" s="115"/>
      <c r="P70" s="357" t="s">
        <v>196</v>
      </c>
      <c r="Q70" s="347"/>
      <c r="R70" s="347"/>
      <c r="S70" s="347"/>
      <c r="T70" s="347"/>
      <c r="U70" s="347"/>
      <c r="V70" s="347"/>
      <c r="W70" s="347"/>
      <c r="X70" s="347"/>
      <c r="Y70" s="347"/>
      <c r="Z70" s="347"/>
      <c r="AA70" s="348"/>
    </row>
    <row r="71" spans="1:27" s="330" customFormat="1" ht="12" customHeight="1" x14ac:dyDescent="0.15">
      <c r="A71" s="127" t="s">
        <v>5</v>
      </c>
      <c r="B71" s="114"/>
      <c r="C71" s="114"/>
      <c r="D71" s="114"/>
      <c r="E71" s="114"/>
      <c r="F71" s="114"/>
      <c r="G71" s="114"/>
      <c r="H71" s="114"/>
      <c r="I71" s="110"/>
      <c r="J71" s="144">
        <f>ROUND(J70*0.3,0)</f>
        <v>0</v>
      </c>
      <c r="K71" s="109"/>
      <c r="L71" s="170"/>
      <c r="M71" s="102">
        <f>ROUND(J71*$O$31,0)</f>
        <v>0</v>
      </c>
      <c r="N71" s="103"/>
      <c r="O71" s="115"/>
      <c r="P71" s="360" t="s">
        <v>197</v>
      </c>
      <c r="Q71" s="356"/>
      <c r="R71" s="356"/>
      <c r="S71" s="356"/>
      <c r="T71" s="356"/>
      <c r="U71" s="356"/>
      <c r="V71" s="356"/>
      <c r="W71" s="356"/>
      <c r="X71" s="356"/>
      <c r="Y71" s="356"/>
      <c r="Z71" s="356"/>
      <c r="AA71" s="352"/>
    </row>
    <row r="72" spans="1:27" s="330" customFormat="1" ht="12" customHeight="1" x14ac:dyDescent="0.15">
      <c r="A72" s="113" t="s">
        <v>73</v>
      </c>
      <c r="B72" s="158"/>
      <c r="C72" s="158"/>
      <c r="D72" s="158"/>
      <c r="E72" s="158"/>
      <c r="F72" s="158"/>
      <c r="G72" s="158"/>
      <c r="H72" s="158"/>
      <c r="I72" s="159"/>
      <c r="J72" s="102">
        <f>SUM(J70:L71)</f>
        <v>0</v>
      </c>
      <c r="K72" s="103"/>
      <c r="L72" s="115"/>
      <c r="M72" s="102">
        <f>+SUM(M70:M71)</f>
        <v>0</v>
      </c>
      <c r="N72" s="103"/>
      <c r="O72" s="115"/>
      <c r="P72" s="357"/>
      <c r="Q72" s="347"/>
      <c r="R72" s="347"/>
      <c r="S72" s="347"/>
      <c r="T72" s="347"/>
      <c r="U72" s="347"/>
      <c r="V72" s="347"/>
      <c r="W72" s="347"/>
      <c r="X72" s="347"/>
      <c r="Y72" s="347"/>
      <c r="Z72" s="347"/>
      <c r="AA72" s="348"/>
    </row>
    <row r="73" spans="1:27" s="330" customFormat="1" ht="12" customHeight="1" x14ac:dyDescent="0.15">
      <c r="A73" s="338"/>
      <c r="B73" s="338"/>
      <c r="C73" s="338"/>
      <c r="D73" s="338"/>
      <c r="E73" s="338"/>
      <c r="F73" s="338"/>
      <c r="G73" s="338"/>
      <c r="H73" s="338"/>
      <c r="I73" s="338"/>
      <c r="J73" s="338"/>
      <c r="K73" s="338"/>
      <c r="L73" s="338"/>
      <c r="M73" s="338"/>
      <c r="N73" s="338"/>
      <c r="O73" s="338"/>
      <c r="P73" s="338"/>
      <c r="Q73" s="338"/>
      <c r="R73" s="338"/>
      <c r="S73" s="338"/>
      <c r="T73" s="338"/>
      <c r="U73" s="338"/>
      <c r="V73" s="338"/>
      <c r="W73" s="338"/>
      <c r="X73" s="338"/>
      <c r="Y73" s="338"/>
      <c r="Z73" s="338"/>
      <c r="AA73" s="338"/>
    </row>
    <row r="74" spans="1:27" s="330" customFormat="1" ht="12" customHeight="1" thickBot="1" x14ac:dyDescent="0.2">
      <c r="A74" s="327"/>
      <c r="B74" s="327"/>
      <c r="C74" s="327"/>
      <c r="D74" s="327"/>
      <c r="E74" s="327"/>
      <c r="F74" s="327"/>
      <c r="G74" s="327"/>
      <c r="H74" s="327"/>
      <c r="I74" s="327"/>
      <c r="J74" s="139" t="s">
        <v>2</v>
      </c>
      <c r="K74" s="139"/>
      <c r="L74" s="139"/>
      <c r="M74" s="139"/>
      <c r="N74" s="139"/>
      <c r="O74" s="327"/>
      <c r="P74" s="139" t="s">
        <v>15</v>
      </c>
      <c r="Q74" s="139"/>
      <c r="R74" s="139"/>
      <c r="S74" s="139"/>
      <c r="T74" s="139"/>
      <c r="U74" s="327"/>
      <c r="V74" s="139" t="s">
        <v>18</v>
      </c>
      <c r="W74" s="139"/>
      <c r="X74" s="139"/>
      <c r="Y74" s="139"/>
      <c r="Z74" s="139"/>
      <c r="AA74" s="327"/>
    </row>
    <row r="75" spans="1:27" s="330" customFormat="1" ht="12" customHeight="1" thickBot="1" x14ac:dyDescent="0.2">
      <c r="A75" s="132" t="s">
        <v>16</v>
      </c>
      <c r="B75" s="132"/>
      <c r="C75" s="132"/>
      <c r="D75" s="132"/>
      <c r="E75" s="132"/>
      <c r="F75" s="327"/>
      <c r="G75" s="327"/>
      <c r="H75" s="337" t="s">
        <v>28</v>
      </c>
      <c r="I75" s="327" t="s">
        <v>29</v>
      </c>
      <c r="J75" s="133">
        <f>+J17</f>
        <v>760500</v>
      </c>
      <c r="K75" s="134"/>
      <c r="L75" s="134"/>
      <c r="M75" s="134"/>
      <c r="N75" s="135"/>
      <c r="O75" s="20" t="s">
        <v>32</v>
      </c>
      <c r="P75" s="133">
        <f>M17</f>
        <v>76050</v>
      </c>
      <c r="Q75" s="134"/>
      <c r="R75" s="134"/>
      <c r="S75" s="134"/>
      <c r="T75" s="135"/>
      <c r="U75" s="20" t="s">
        <v>33</v>
      </c>
      <c r="V75" s="133">
        <f>+J75+P75</f>
        <v>836550</v>
      </c>
      <c r="W75" s="134"/>
      <c r="X75" s="134"/>
      <c r="Y75" s="134"/>
      <c r="Z75" s="135"/>
      <c r="AA75" s="327"/>
    </row>
    <row r="76" spans="1:27" ht="12" customHeight="1" thickBot="1" x14ac:dyDescent="0.2">
      <c r="A76" s="337"/>
      <c r="B76" s="337"/>
      <c r="C76" s="337"/>
      <c r="D76" s="337"/>
      <c r="E76" s="327"/>
      <c r="F76" s="327"/>
      <c r="G76" s="337"/>
      <c r="H76" s="337"/>
      <c r="I76" s="327"/>
      <c r="J76" s="142"/>
      <c r="K76" s="142"/>
      <c r="L76" s="142"/>
      <c r="M76" s="142"/>
      <c r="N76" s="142"/>
      <c r="O76" s="327"/>
      <c r="P76" s="142"/>
      <c r="Q76" s="142"/>
      <c r="R76" s="142"/>
      <c r="S76" s="142"/>
      <c r="T76" s="142"/>
      <c r="U76" s="327"/>
      <c r="V76" s="142"/>
      <c r="W76" s="142"/>
      <c r="X76" s="142"/>
      <c r="Y76" s="142"/>
      <c r="Z76" s="142"/>
      <c r="AA76" s="327"/>
    </row>
    <row r="77" spans="1:27" ht="12" customHeight="1" thickBot="1" x14ac:dyDescent="0.2">
      <c r="A77" s="148" t="s">
        <v>86</v>
      </c>
      <c r="B77" s="148"/>
      <c r="C77" s="148"/>
      <c r="D77" s="148"/>
      <c r="E77" s="148"/>
      <c r="F77" s="148"/>
      <c r="G77" s="148"/>
      <c r="H77" s="337" t="s">
        <v>87</v>
      </c>
      <c r="I77" s="327" t="s">
        <v>29</v>
      </c>
      <c r="J77" s="133">
        <f>+J25</f>
        <v>202800</v>
      </c>
      <c r="K77" s="134"/>
      <c r="L77" s="134"/>
      <c r="M77" s="134"/>
      <c r="N77" s="135"/>
      <c r="O77" s="20" t="s">
        <v>32</v>
      </c>
      <c r="P77" s="133">
        <f>M25</f>
        <v>20280</v>
      </c>
      <c r="Q77" s="134"/>
      <c r="R77" s="134"/>
      <c r="S77" s="134"/>
      <c r="T77" s="135"/>
      <c r="U77" s="20" t="s">
        <v>33</v>
      </c>
      <c r="V77" s="133">
        <f>+J77+P77</f>
        <v>223080</v>
      </c>
      <c r="W77" s="134"/>
      <c r="X77" s="134"/>
      <c r="Y77" s="134"/>
      <c r="Z77" s="135"/>
      <c r="AA77" s="327"/>
    </row>
    <row r="78" spans="1:27" ht="12" customHeight="1" thickBot="1" x14ac:dyDescent="0.2">
      <c r="A78" s="337"/>
      <c r="B78" s="337"/>
      <c r="C78" s="337"/>
      <c r="D78" s="337"/>
      <c r="E78" s="327"/>
      <c r="F78" s="327"/>
      <c r="G78" s="337"/>
      <c r="H78" s="337"/>
      <c r="I78" s="327"/>
      <c r="J78" s="142"/>
      <c r="K78" s="142"/>
      <c r="L78" s="142"/>
      <c r="M78" s="142"/>
      <c r="N78" s="142"/>
      <c r="O78" s="327"/>
      <c r="P78" s="142"/>
      <c r="Q78" s="142"/>
      <c r="R78" s="142"/>
      <c r="S78" s="142"/>
      <c r="T78" s="142"/>
      <c r="U78" s="327"/>
      <c r="V78" s="142"/>
      <c r="W78" s="142"/>
      <c r="X78" s="142"/>
      <c r="Y78" s="142"/>
      <c r="Z78" s="142"/>
      <c r="AA78" s="327"/>
    </row>
    <row r="79" spans="1:27" ht="12" customHeight="1" thickBot="1" x14ac:dyDescent="0.2">
      <c r="A79" s="132" t="s">
        <v>17</v>
      </c>
      <c r="B79" s="132"/>
      <c r="C79" s="132"/>
      <c r="D79" s="132"/>
      <c r="E79" s="132"/>
      <c r="F79" s="327"/>
      <c r="G79" s="327"/>
      <c r="H79" s="337" t="s">
        <v>30</v>
      </c>
      <c r="I79" s="327" t="s">
        <v>29</v>
      </c>
      <c r="J79" s="133">
        <f>J41+J50</f>
        <v>0</v>
      </c>
      <c r="K79" s="134"/>
      <c r="L79" s="134"/>
      <c r="M79" s="134"/>
      <c r="N79" s="135"/>
      <c r="O79" s="20" t="s">
        <v>32</v>
      </c>
      <c r="P79" s="133">
        <f>M41+M50</f>
        <v>0</v>
      </c>
      <c r="Q79" s="134"/>
      <c r="R79" s="134"/>
      <c r="S79" s="134"/>
      <c r="T79" s="135"/>
      <c r="U79" s="20" t="s">
        <v>33</v>
      </c>
      <c r="V79" s="133">
        <f>+J79+P79</f>
        <v>0</v>
      </c>
      <c r="W79" s="134"/>
      <c r="X79" s="134"/>
      <c r="Y79" s="134"/>
      <c r="Z79" s="135"/>
      <c r="AA79" s="327"/>
    </row>
    <row r="80" spans="1:27" ht="12" customHeight="1" x14ac:dyDescent="0.15">
      <c r="A80" s="335"/>
      <c r="B80" s="335"/>
      <c r="C80" s="335"/>
      <c r="D80" s="335"/>
      <c r="E80" s="335"/>
      <c r="F80" s="330"/>
      <c r="G80" s="330"/>
      <c r="H80" s="334"/>
      <c r="I80" s="330"/>
      <c r="J80" s="339"/>
      <c r="K80" s="339"/>
      <c r="L80" s="339"/>
      <c r="M80" s="339"/>
      <c r="N80" s="339"/>
      <c r="O80" s="16"/>
      <c r="P80" s="339"/>
      <c r="Q80" s="339"/>
      <c r="R80" s="339"/>
      <c r="S80" s="339"/>
      <c r="T80" s="339"/>
      <c r="U80" s="16"/>
      <c r="V80" s="339"/>
      <c r="W80" s="339"/>
      <c r="X80" s="339"/>
      <c r="Y80" s="339"/>
      <c r="Z80" s="339"/>
      <c r="AA80" s="330"/>
    </row>
    <row r="81" spans="1:27" ht="12" customHeight="1" thickBot="1" x14ac:dyDescent="0.2">
      <c r="A81" s="335"/>
      <c r="B81" s="340"/>
      <c r="C81" s="340"/>
      <c r="D81" s="340"/>
      <c r="E81" s="340"/>
      <c r="F81" s="341"/>
      <c r="G81" s="341"/>
      <c r="H81" s="342"/>
      <c r="I81" s="341"/>
      <c r="J81" s="343"/>
      <c r="K81" s="343"/>
      <c r="L81" s="343"/>
      <c r="M81" s="343"/>
      <c r="N81" s="343"/>
      <c r="O81" s="34"/>
      <c r="P81" s="343"/>
      <c r="Q81" s="343"/>
      <c r="R81" s="343"/>
      <c r="S81" s="343"/>
      <c r="T81" s="343"/>
      <c r="U81" s="34"/>
      <c r="V81" s="343"/>
      <c r="W81" s="343"/>
      <c r="X81" s="343"/>
      <c r="Y81" s="343"/>
      <c r="Z81" s="343"/>
      <c r="AA81" s="341"/>
    </row>
    <row r="82" spans="1:27" ht="12" customHeight="1" thickBot="1" x14ac:dyDescent="0.2">
      <c r="A82" s="335"/>
      <c r="B82" s="140" t="s">
        <v>45</v>
      </c>
      <c r="C82" s="140"/>
      <c r="D82" s="140"/>
      <c r="E82" s="140"/>
      <c r="F82" s="140"/>
      <c r="G82" s="140"/>
      <c r="H82" s="334" t="s">
        <v>43</v>
      </c>
      <c r="I82" s="330" t="s">
        <v>29</v>
      </c>
      <c r="J82" s="129">
        <f>+J63</f>
        <v>0</v>
      </c>
      <c r="K82" s="130"/>
      <c r="L82" s="130"/>
      <c r="M82" s="130"/>
      <c r="N82" s="131"/>
      <c r="O82" s="35" t="s">
        <v>32</v>
      </c>
      <c r="P82" s="129">
        <f>+M63</f>
        <v>0</v>
      </c>
      <c r="Q82" s="130"/>
      <c r="R82" s="130"/>
      <c r="S82" s="130"/>
      <c r="T82" s="131"/>
      <c r="U82" s="16" t="s">
        <v>33</v>
      </c>
      <c r="V82" s="129">
        <f>+J82+P82</f>
        <v>0</v>
      </c>
      <c r="W82" s="130"/>
      <c r="X82" s="130"/>
      <c r="Y82" s="130"/>
      <c r="Z82" s="131"/>
      <c r="AA82" s="330"/>
    </row>
    <row r="83" spans="1:27" ht="12" customHeight="1" thickBot="1" x14ac:dyDescent="0.2">
      <c r="A83" s="335"/>
      <c r="B83" s="335"/>
      <c r="C83" s="335"/>
      <c r="D83" s="335"/>
      <c r="E83" s="335"/>
      <c r="F83" s="330"/>
      <c r="G83" s="330"/>
      <c r="H83" s="330"/>
      <c r="I83" s="330"/>
      <c r="J83" s="336"/>
      <c r="K83" s="336"/>
      <c r="L83" s="336"/>
      <c r="M83" s="336"/>
      <c r="N83" s="336"/>
      <c r="O83" s="16"/>
      <c r="P83" s="336"/>
      <c r="Q83" s="336"/>
      <c r="R83" s="336"/>
      <c r="S83" s="336"/>
      <c r="T83" s="336"/>
      <c r="U83" s="16"/>
      <c r="V83" s="336"/>
      <c r="W83" s="336"/>
      <c r="X83" s="336"/>
      <c r="Y83" s="336"/>
      <c r="Z83" s="336"/>
      <c r="AA83" s="330"/>
    </row>
    <row r="84" spans="1:27" ht="12" customHeight="1" thickBot="1" x14ac:dyDescent="0.2">
      <c r="A84" s="335"/>
      <c r="B84" s="344" t="s">
        <v>42</v>
      </c>
      <c r="C84" s="335"/>
      <c r="D84" s="335"/>
      <c r="E84" s="335"/>
      <c r="F84" s="330"/>
      <c r="G84" s="330"/>
      <c r="H84" s="334" t="s">
        <v>44</v>
      </c>
      <c r="I84" s="330"/>
      <c r="J84" s="129">
        <f>J72</f>
        <v>0</v>
      </c>
      <c r="K84" s="130"/>
      <c r="L84" s="130"/>
      <c r="M84" s="130"/>
      <c r="N84" s="131"/>
      <c r="O84" s="16" t="s">
        <v>32</v>
      </c>
      <c r="P84" s="129">
        <f>M72</f>
        <v>0</v>
      </c>
      <c r="Q84" s="130"/>
      <c r="R84" s="130"/>
      <c r="S84" s="130"/>
      <c r="T84" s="131"/>
      <c r="U84" s="16" t="s">
        <v>33</v>
      </c>
      <c r="V84" s="129">
        <f>+J84+P84</f>
        <v>0</v>
      </c>
      <c r="W84" s="130"/>
      <c r="X84" s="130"/>
      <c r="Y84" s="130"/>
      <c r="Z84" s="131"/>
      <c r="AA84" s="330"/>
    </row>
    <row r="85" spans="1:27" ht="12" customHeight="1" x14ac:dyDescent="0.15">
      <c r="A85" s="335"/>
      <c r="B85" s="335"/>
      <c r="C85" s="335"/>
      <c r="D85" s="335"/>
      <c r="E85" s="335"/>
      <c r="F85" s="330"/>
      <c r="G85" s="330"/>
      <c r="H85" s="334"/>
      <c r="I85" s="330"/>
      <c r="J85" s="169"/>
      <c r="K85" s="169"/>
      <c r="L85" s="169"/>
      <c r="M85" s="169"/>
      <c r="N85" s="169"/>
      <c r="O85" s="330"/>
      <c r="P85" s="169"/>
      <c r="Q85" s="169"/>
      <c r="R85" s="169"/>
      <c r="S85" s="169"/>
      <c r="T85" s="169"/>
      <c r="U85" s="330"/>
      <c r="V85" s="169"/>
      <c r="W85" s="169"/>
      <c r="X85" s="169"/>
      <c r="Y85" s="169"/>
      <c r="Z85" s="169"/>
      <c r="AA85" s="330"/>
    </row>
    <row r="86" spans="1:27" s="330" customFormat="1" ht="12" customHeight="1" x14ac:dyDescent="0.15">
      <c r="A86" s="335"/>
      <c r="B86" s="335"/>
      <c r="C86" s="335"/>
      <c r="D86" s="335"/>
      <c r="E86" s="335"/>
      <c r="H86" s="334"/>
      <c r="J86" s="172"/>
      <c r="K86" s="172"/>
      <c r="L86" s="172"/>
      <c r="M86" s="172"/>
      <c r="N86" s="172"/>
      <c r="P86" s="172"/>
      <c r="Q86" s="172"/>
      <c r="R86" s="172"/>
      <c r="S86" s="172"/>
      <c r="T86" s="172"/>
      <c r="V86" s="172"/>
      <c r="W86" s="172"/>
      <c r="X86" s="172"/>
      <c r="Y86" s="172"/>
      <c r="Z86" s="172"/>
    </row>
    <row r="87" spans="1:27" ht="12" customHeight="1" x14ac:dyDescent="0.15">
      <c r="A87" s="330" t="s">
        <v>198</v>
      </c>
    </row>
    <row r="88" spans="1:27" ht="12" customHeight="1" x14ac:dyDescent="0.15">
      <c r="A88" s="330"/>
    </row>
    <row r="89" spans="1:27" ht="12" customHeight="1" x14ac:dyDescent="0.15">
      <c r="A89" s="338" t="s">
        <v>199</v>
      </c>
    </row>
    <row r="90" spans="1:27" ht="12" customHeight="1" x14ac:dyDescent="0.15">
      <c r="A90" s="99" t="s">
        <v>0</v>
      </c>
      <c r="B90" s="104"/>
      <c r="C90" s="105"/>
      <c r="D90" s="99" t="s">
        <v>1</v>
      </c>
      <c r="E90" s="104"/>
      <c r="F90" s="104"/>
      <c r="G90" s="104"/>
      <c r="H90" s="104"/>
      <c r="I90" s="105"/>
      <c r="J90" s="99" t="s">
        <v>2</v>
      </c>
      <c r="K90" s="104"/>
      <c r="L90" s="105"/>
      <c r="M90" s="353" t="s">
        <v>15</v>
      </c>
      <c r="N90" s="350"/>
      <c r="O90" s="345">
        <v>0.1</v>
      </c>
      <c r="P90" s="99" t="s">
        <v>3</v>
      </c>
      <c r="Q90" s="104"/>
      <c r="R90" s="104"/>
      <c r="S90" s="104"/>
      <c r="T90" s="104"/>
      <c r="U90" s="104"/>
      <c r="V90" s="104"/>
      <c r="W90" s="104"/>
      <c r="X90" s="104"/>
      <c r="Y90" s="104"/>
      <c r="Z90" s="104"/>
      <c r="AA90" s="105"/>
    </row>
    <row r="91" spans="1:27" ht="12" customHeight="1" x14ac:dyDescent="0.15">
      <c r="A91" s="116" t="s">
        <v>200</v>
      </c>
      <c r="B91" s="117"/>
      <c r="C91" s="118"/>
      <c r="D91" s="127" t="s">
        <v>201</v>
      </c>
      <c r="E91" s="114"/>
      <c r="F91" s="114"/>
      <c r="G91" s="114"/>
      <c r="H91" s="114"/>
      <c r="I91" s="110"/>
      <c r="J91" s="149">
        <v>10000</v>
      </c>
      <c r="K91" s="150"/>
      <c r="L91" s="151"/>
      <c r="M91" s="152" t="s">
        <v>27</v>
      </c>
      <c r="N91" s="153"/>
      <c r="O91" s="154"/>
      <c r="P91" s="354" t="s">
        <v>211</v>
      </c>
      <c r="Q91" s="354"/>
      <c r="R91" s="354"/>
      <c r="S91" s="351"/>
      <c r="T91" s="351"/>
      <c r="U91" s="347"/>
      <c r="V91" s="347"/>
      <c r="W91" s="354"/>
      <c r="X91" s="354"/>
      <c r="AA91" s="355"/>
    </row>
    <row r="92" spans="1:27" ht="12" customHeight="1" x14ac:dyDescent="0.15">
      <c r="A92" s="119"/>
      <c r="B92" s="120"/>
      <c r="C92" s="121"/>
      <c r="D92" s="127" t="s">
        <v>111</v>
      </c>
      <c r="E92" s="114"/>
      <c r="F92" s="114"/>
      <c r="G92" s="114"/>
      <c r="H92" s="114"/>
      <c r="I92" s="110"/>
      <c r="J92" s="149">
        <f>ROUND(SUM(J91:L91)*0.3,0)</f>
        <v>3000</v>
      </c>
      <c r="K92" s="150"/>
      <c r="L92" s="151"/>
      <c r="M92" s="152" t="s">
        <v>27</v>
      </c>
      <c r="N92" s="153"/>
      <c r="O92" s="154"/>
      <c r="P92" s="357" t="s">
        <v>231</v>
      </c>
      <c r="Q92" s="347"/>
      <c r="R92" s="347"/>
      <c r="S92" s="347"/>
      <c r="T92" s="347"/>
      <c r="U92" s="347"/>
      <c r="V92" s="347"/>
      <c r="W92" s="347"/>
      <c r="X92" s="347"/>
      <c r="Y92" s="347"/>
      <c r="Z92" s="347"/>
      <c r="AA92" s="348"/>
    </row>
    <row r="93" spans="1:27" ht="12" customHeight="1" x14ac:dyDescent="0.15">
      <c r="A93" s="122"/>
      <c r="B93" s="123"/>
      <c r="C93" s="97"/>
      <c r="D93" s="127" t="s">
        <v>112</v>
      </c>
      <c r="E93" s="114"/>
      <c r="F93" s="114"/>
      <c r="G93" s="114"/>
      <c r="H93" s="114"/>
      <c r="I93" s="110"/>
      <c r="J93" s="155">
        <f>SUM(J91:J92)</f>
        <v>13000</v>
      </c>
      <c r="K93" s="156"/>
      <c r="L93" s="157"/>
      <c r="M93" s="152" t="s">
        <v>27</v>
      </c>
      <c r="N93" s="153"/>
      <c r="O93" s="154"/>
      <c r="P93" s="357" t="s">
        <v>203</v>
      </c>
      <c r="Q93" s="347"/>
      <c r="R93" s="347"/>
      <c r="S93" s="347"/>
      <c r="T93" s="347"/>
      <c r="U93" s="347"/>
      <c r="V93" s="347"/>
      <c r="W93" s="347"/>
      <c r="X93" s="347"/>
      <c r="Y93" s="347"/>
      <c r="Z93" s="347"/>
      <c r="AA93" s="348"/>
    </row>
    <row r="94" spans="1:27" ht="12" customHeight="1" x14ac:dyDescent="0.15">
      <c r="A94" s="127" t="s">
        <v>5</v>
      </c>
      <c r="B94" s="114"/>
      <c r="C94" s="114"/>
      <c r="D94" s="114"/>
      <c r="E94" s="114"/>
      <c r="F94" s="114"/>
      <c r="G94" s="114"/>
      <c r="H94" s="114"/>
      <c r="I94" s="110"/>
      <c r="J94" s="155">
        <f>ROUND(J93*0.3,0)</f>
        <v>3900</v>
      </c>
      <c r="K94" s="156"/>
      <c r="L94" s="157"/>
      <c r="M94" s="152" t="s">
        <v>27</v>
      </c>
      <c r="N94" s="153"/>
      <c r="O94" s="154"/>
      <c r="P94" s="360" t="s">
        <v>113</v>
      </c>
      <c r="Q94" s="356"/>
      <c r="R94" s="356"/>
      <c r="S94" s="356"/>
      <c r="T94" s="356"/>
      <c r="U94" s="356"/>
      <c r="V94" s="356"/>
      <c r="W94" s="356"/>
      <c r="X94" s="356"/>
      <c r="Y94" s="356"/>
      <c r="Z94" s="356"/>
      <c r="AA94" s="352"/>
    </row>
    <row r="95" spans="1:27" ht="12" customHeight="1" x14ac:dyDescent="0.15">
      <c r="A95" s="113" t="s">
        <v>204</v>
      </c>
      <c r="B95" s="158"/>
      <c r="C95" s="158"/>
      <c r="D95" s="158"/>
      <c r="E95" s="158"/>
      <c r="F95" s="158"/>
      <c r="G95" s="158"/>
      <c r="H95" s="158"/>
      <c r="I95" s="159"/>
      <c r="J95" s="160">
        <f>SUM(J93:L94)</f>
        <v>16900</v>
      </c>
      <c r="K95" s="161"/>
      <c r="L95" s="162"/>
      <c r="M95" s="152" t="s">
        <v>27</v>
      </c>
      <c r="N95" s="153"/>
      <c r="O95" s="154"/>
      <c r="P95" s="357"/>
      <c r="Q95" s="347"/>
      <c r="R95" s="347"/>
      <c r="S95" s="347"/>
      <c r="T95" s="347"/>
      <c r="U95" s="347"/>
      <c r="V95" s="347"/>
      <c r="W95" s="347"/>
      <c r="X95" s="347"/>
      <c r="Y95" s="347"/>
      <c r="Z95" s="347"/>
      <c r="AA95" s="348"/>
    </row>
    <row r="96" spans="1:27" ht="12" customHeight="1" x14ac:dyDescent="0.15">
      <c r="A96" s="330"/>
      <c r="J96" s="37"/>
      <c r="K96" s="37"/>
      <c r="L96" s="37"/>
      <c r="M96" s="37"/>
      <c r="N96" s="37"/>
    </row>
    <row r="97" spans="1:27" ht="12" customHeight="1" thickBot="1" x14ac:dyDescent="0.2">
      <c r="A97" s="330"/>
      <c r="J97" s="37"/>
      <c r="K97" s="37"/>
      <c r="L97" s="37"/>
      <c r="M97" s="37"/>
      <c r="N97" s="37"/>
    </row>
    <row r="98" spans="1:27" s="327" customFormat="1" ht="12" customHeight="1" thickBot="1" x14ac:dyDescent="0.2">
      <c r="A98" s="132" t="s">
        <v>205</v>
      </c>
      <c r="B98" s="132"/>
      <c r="C98" s="132"/>
      <c r="D98" s="132"/>
      <c r="E98" s="132"/>
      <c r="F98" s="338"/>
      <c r="G98" s="338"/>
      <c r="H98" s="334" t="s">
        <v>206</v>
      </c>
      <c r="I98" s="330" t="s">
        <v>29</v>
      </c>
      <c r="J98" s="163">
        <v>16900</v>
      </c>
      <c r="K98" s="164"/>
      <c r="L98" s="164"/>
      <c r="M98" s="164"/>
      <c r="N98" s="165"/>
      <c r="O98" s="16" t="s">
        <v>26</v>
      </c>
      <c r="P98" s="166" t="s">
        <v>207</v>
      </c>
      <c r="Q98" s="167"/>
      <c r="R98" s="167"/>
      <c r="S98" s="167"/>
      <c r="T98" s="168"/>
      <c r="U98" s="338"/>
      <c r="V98" s="338"/>
      <c r="W98" s="338"/>
      <c r="X98" s="338"/>
      <c r="Y98" s="338"/>
      <c r="Z98" s="338"/>
      <c r="AA98" s="338"/>
    </row>
    <row r="99" spans="1:27" s="330" customFormat="1" ht="12" customHeight="1" x14ac:dyDescent="0.15">
      <c r="A99" s="335"/>
      <c r="B99" s="335"/>
      <c r="C99" s="335"/>
      <c r="D99" s="335"/>
      <c r="E99" s="335"/>
      <c r="H99" s="334"/>
      <c r="J99" s="336"/>
      <c r="K99" s="336"/>
      <c r="L99" s="336"/>
      <c r="M99" s="336"/>
      <c r="N99" s="336"/>
      <c r="O99" s="16"/>
      <c r="P99" s="336"/>
      <c r="Q99" s="336"/>
      <c r="R99" s="336"/>
      <c r="S99" s="336"/>
      <c r="T99" s="336"/>
      <c r="U99" s="16"/>
      <c r="V99" s="336"/>
      <c r="W99" s="336"/>
      <c r="X99" s="336"/>
      <c r="Y99" s="336"/>
      <c r="Z99" s="336"/>
    </row>
    <row r="100" spans="1:27" ht="12" customHeight="1" x14ac:dyDescent="0.15">
      <c r="A100" s="335"/>
      <c r="B100" s="338" t="s">
        <v>46</v>
      </c>
      <c r="C100" s="335"/>
      <c r="D100" s="335"/>
      <c r="E100" s="335"/>
      <c r="F100" s="330"/>
      <c r="G100" s="330"/>
      <c r="H100" s="330"/>
      <c r="I100" s="330"/>
      <c r="J100" s="336"/>
      <c r="K100" s="336"/>
      <c r="L100" s="336"/>
      <c r="M100" s="336"/>
      <c r="N100" s="336"/>
      <c r="O100" s="16"/>
      <c r="P100" s="336"/>
      <c r="Q100" s="336"/>
      <c r="R100" s="336"/>
      <c r="S100" s="336"/>
      <c r="T100" s="336"/>
      <c r="U100" s="16"/>
      <c r="V100" s="336"/>
      <c r="W100" s="336"/>
      <c r="X100" s="336"/>
      <c r="Y100" s="336"/>
      <c r="Z100" s="336"/>
      <c r="AA100" s="330"/>
    </row>
  </sheetData>
  <mergeCells count="242">
    <mergeCell ref="A94:I94"/>
    <mergeCell ref="J94:L94"/>
    <mergeCell ref="M94:O94"/>
    <mergeCell ref="A95:I95"/>
    <mergeCell ref="J95:L95"/>
    <mergeCell ref="M95:O95"/>
    <mergeCell ref="A98:E98"/>
    <mergeCell ref="J98:N98"/>
    <mergeCell ref="P98:T98"/>
    <mergeCell ref="A90:C90"/>
    <mergeCell ref="D90:I90"/>
    <mergeCell ref="J90:L90"/>
    <mergeCell ref="P90:AA90"/>
    <mergeCell ref="A91:C93"/>
    <mergeCell ref="D91:I91"/>
    <mergeCell ref="J91:L91"/>
    <mergeCell ref="M91:O91"/>
    <mergeCell ref="D92:I92"/>
    <mergeCell ref="J92:L92"/>
    <mergeCell ref="M92:O92"/>
    <mergeCell ref="D93:I93"/>
    <mergeCell ref="J93:L93"/>
    <mergeCell ref="M93:O93"/>
    <mergeCell ref="D2:E2"/>
    <mergeCell ref="A4:AA4"/>
    <mergeCell ref="AF4:BF4"/>
    <mergeCell ref="A9:C9"/>
    <mergeCell ref="D9:I9"/>
    <mergeCell ref="J9:L9"/>
    <mergeCell ref="P9:AA9"/>
    <mergeCell ref="J86:N86"/>
    <mergeCell ref="P86:T86"/>
    <mergeCell ref="V86:Z86"/>
    <mergeCell ref="D13:I13"/>
    <mergeCell ref="J13:L13"/>
    <mergeCell ref="M13:O13"/>
    <mergeCell ref="D14:I14"/>
    <mergeCell ref="J14:L14"/>
    <mergeCell ref="M14:O14"/>
    <mergeCell ref="A10:C15"/>
    <mergeCell ref="D10:I10"/>
    <mergeCell ref="J10:L10"/>
    <mergeCell ref="M10:O10"/>
    <mergeCell ref="D11:I11"/>
    <mergeCell ref="J11:L11"/>
    <mergeCell ref="M11:O11"/>
    <mergeCell ref="D12:I12"/>
    <mergeCell ref="J12:L12"/>
    <mergeCell ref="M12:O12"/>
    <mergeCell ref="A17:I17"/>
    <mergeCell ref="J17:L17"/>
    <mergeCell ref="M17:O17"/>
    <mergeCell ref="A20:C20"/>
    <mergeCell ref="D20:I20"/>
    <mergeCell ref="J20:L20"/>
    <mergeCell ref="D15:I15"/>
    <mergeCell ref="J15:L15"/>
    <mergeCell ref="M15:O15"/>
    <mergeCell ref="A16:I16"/>
    <mergeCell ref="J16:L16"/>
    <mergeCell ref="M16:O16"/>
    <mergeCell ref="J23:L23"/>
    <mergeCell ref="M23:O23"/>
    <mergeCell ref="A24:I24"/>
    <mergeCell ref="J24:L24"/>
    <mergeCell ref="M24:O24"/>
    <mergeCell ref="A25:I25"/>
    <mergeCell ref="J25:L25"/>
    <mergeCell ref="M25:O25"/>
    <mergeCell ref="P20:AA20"/>
    <mergeCell ref="A21:C23"/>
    <mergeCell ref="D21:I21"/>
    <mergeCell ref="J21:L21"/>
    <mergeCell ref="M21:O21"/>
    <mergeCell ref="P21:AA21"/>
    <mergeCell ref="D22:I22"/>
    <mergeCell ref="J22:L22"/>
    <mergeCell ref="M22:O22"/>
    <mergeCell ref="D23:I23"/>
    <mergeCell ref="D33:I33"/>
    <mergeCell ref="J33:L33"/>
    <mergeCell ref="M33:O33"/>
    <mergeCell ref="T33:U33"/>
    <mergeCell ref="A31:C31"/>
    <mergeCell ref="D31:I31"/>
    <mergeCell ref="J31:L31"/>
    <mergeCell ref="P31:AA31"/>
    <mergeCell ref="A32:C39"/>
    <mergeCell ref="D32:I32"/>
    <mergeCell ref="J32:L32"/>
    <mergeCell ref="M32:O32"/>
    <mergeCell ref="T32:U32"/>
    <mergeCell ref="D36:I36"/>
    <mergeCell ref="J36:L36"/>
    <mergeCell ref="M36:O36"/>
    <mergeCell ref="D37:I37"/>
    <mergeCell ref="J37:L37"/>
    <mergeCell ref="M37:O37"/>
    <mergeCell ref="D34:I34"/>
    <mergeCell ref="J34:L34"/>
    <mergeCell ref="M34:O34"/>
    <mergeCell ref="D35:I35"/>
    <mergeCell ref="J35:L35"/>
    <mergeCell ref="M35:O35"/>
    <mergeCell ref="A40:I40"/>
    <mergeCell ref="J40:L40"/>
    <mergeCell ref="M40:O40"/>
    <mergeCell ref="A41:I41"/>
    <mergeCell ref="J41:L41"/>
    <mergeCell ref="M41:O41"/>
    <mergeCell ref="D38:I38"/>
    <mergeCell ref="J38:L38"/>
    <mergeCell ref="M38:O38"/>
    <mergeCell ref="D39:I39"/>
    <mergeCell ref="J39:L39"/>
    <mergeCell ref="M39:O39"/>
    <mergeCell ref="T34:U34"/>
    <mergeCell ref="T35:U35"/>
    <mergeCell ref="T36:U36"/>
    <mergeCell ref="T37:U37"/>
    <mergeCell ref="A44:C44"/>
    <mergeCell ref="D44:I44"/>
    <mergeCell ref="J44:L44"/>
    <mergeCell ref="P44:AA44"/>
    <mergeCell ref="A45:C48"/>
    <mergeCell ref="D45:I45"/>
    <mergeCell ref="J45:L45"/>
    <mergeCell ref="M45:O45"/>
    <mergeCell ref="S45:T45"/>
    <mergeCell ref="D46:I46"/>
    <mergeCell ref="J46:L46"/>
    <mergeCell ref="M46:O46"/>
    <mergeCell ref="S46:T46"/>
    <mergeCell ref="A49:I49"/>
    <mergeCell ref="J49:L49"/>
    <mergeCell ref="M49:O49"/>
    <mergeCell ref="A50:I50"/>
    <mergeCell ref="J50:L50"/>
    <mergeCell ref="M50:O50"/>
    <mergeCell ref="D47:I47"/>
    <mergeCell ref="J47:L47"/>
    <mergeCell ref="M47:O47"/>
    <mergeCell ref="D48:I48"/>
    <mergeCell ref="J48:L48"/>
    <mergeCell ref="M48:O48"/>
    <mergeCell ref="D55:I55"/>
    <mergeCell ref="J55:L55"/>
    <mergeCell ref="M55:O55"/>
    <mergeCell ref="T55:U55"/>
    <mergeCell ref="A53:C53"/>
    <mergeCell ref="D53:I53"/>
    <mergeCell ref="J53:L53"/>
    <mergeCell ref="P53:AA53"/>
    <mergeCell ref="A54:C61"/>
    <mergeCell ref="D54:I54"/>
    <mergeCell ref="J54:L54"/>
    <mergeCell ref="M54:O54"/>
    <mergeCell ref="T54:U54"/>
    <mergeCell ref="D58:I58"/>
    <mergeCell ref="J58:L58"/>
    <mergeCell ref="M58:O58"/>
    <mergeCell ref="D59:I59"/>
    <mergeCell ref="J59:L59"/>
    <mergeCell ref="M59:O59"/>
    <mergeCell ref="D56:I56"/>
    <mergeCell ref="J56:L56"/>
    <mergeCell ref="M56:O56"/>
    <mergeCell ref="D57:I57"/>
    <mergeCell ref="J57:L57"/>
    <mergeCell ref="M57:O57"/>
    <mergeCell ref="A62:I62"/>
    <mergeCell ref="J62:L62"/>
    <mergeCell ref="M62:O62"/>
    <mergeCell ref="A63:I63"/>
    <mergeCell ref="J63:L63"/>
    <mergeCell ref="M63:O63"/>
    <mergeCell ref="D60:I60"/>
    <mergeCell ref="J60:L60"/>
    <mergeCell ref="M60:O60"/>
    <mergeCell ref="D61:I61"/>
    <mergeCell ref="J61:L61"/>
    <mergeCell ref="M61:O61"/>
    <mergeCell ref="T56:U56"/>
    <mergeCell ref="T57:U57"/>
    <mergeCell ref="T58:U58"/>
    <mergeCell ref="T59:U59"/>
    <mergeCell ref="D68:I68"/>
    <mergeCell ref="J68:L68"/>
    <mergeCell ref="M68:O68"/>
    <mergeCell ref="T68:U68"/>
    <mergeCell ref="A66:C66"/>
    <mergeCell ref="D66:I66"/>
    <mergeCell ref="J66:L66"/>
    <mergeCell ref="P66:AA66"/>
    <mergeCell ref="A67:C70"/>
    <mergeCell ref="D67:I67"/>
    <mergeCell ref="J67:L67"/>
    <mergeCell ref="M67:O67"/>
    <mergeCell ref="T67:U67"/>
    <mergeCell ref="D69:I69"/>
    <mergeCell ref="J69:L69"/>
    <mergeCell ref="M69:O69"/>
    <mergeCell ref="D70:I70"/>
    <mergeCell ref="J70:L70"/>
    <mergeCell ref="M70:O70"/>
    <mergeCell ref="J74:N74"/>
    <mergeCell ref="P74:T74"/>
    <mergeCell ref="V74:Z74"/>
    <mergeCell ref="A75:E75"/>
    <mergeCell ref="J75:N75"/>
    <mergeCell ref="P75:T75"/>
    <mergeCell ref="V75:Z75"/>
    <mergeCell ref="A71:I71"/>
    <mergeCell ref="J71:L71"/>
    <mergeCell ref="M71:O71"/>
    <mergeCell ref="A72:I72"/>
    <mergeCell ref="J72:L72"/>
    <mergeCell ref="M72:O72"/>
    <mergeCell ref="J78:N78"/>
    <mergeCell ref="P78:T78"/>
    <mergeCell ref="V78:Z78"/>
    <mergeCell ref="A79:E79"/>
    <mergeCell ref="J79:N79"/>
    <mergeCell ref="P79:T79"/>
    <mergeCell ref="V79:Z79"/>
    <mergeCell ref="J76:N76"/>
    <mergeCell ref="P76:T76"/>
    <mergeCell ref="V76:Z76"/>
    <mergeCell ref="A77:G77"/>
    <mergeCell ref="J77:N77"/>
    <mergeCell ref="P77:T77"/>
    <mergeCell ref="V77:Z77"/>
    <mergeCell ref="J85:N85"/>
    <mergeCell ref="P85:T85"/>
    <mergeCell ref="V85:Z85"/>
    <mergeCell ref="B82:G82"/>
    <mergeCell ref="J82:N82"/>
    <mergeCell ref="P82:T82"/>
    <mergeCell ref="V82:Z82"/>
    <mergeCell ref="J84:N84"/>
    <mergeCell ref="P84:T84"/>
    <mergeCell ref="V84:Z84"/>
  </mergeCells>
  <phoneticPr fontId="2"/>
  <printOptions horizontalCentered="1"/>
  <pageMargins left="0.78740157480314965" right="0.78740157480314965" top="0.39370078740157483" bottom="0.39370078740157483" header="0.11811023622047245" footer="0.51181102362204722"/>
  <pageSetup paperSize="9" scale="71" orientation="portrait"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00"/>
  </sheetPr>
  <dimension ref="A1:AA51"/>
  <sheetViews>
    <sheetView view="pageBreakPreview" zoomScale="85" zoomScaleNormal="85" zoomScaleSheetLayoutView="85" workbookViewId="0">
      <selection activeCell="V26" sqref="V26:AA26"/>
    </sheetView>
  </sheetViews>
  <sheetFormatPr defaultColWidth="3.25" defaultRowHeight="13.5" x14ac:dyDescent="0.15"/>
  <cols>
    <col min="1" max="15" width="3.25" customWidth="1"/>
    <col min="19" max="19" width="3.25" style="5" customWidth="1"/>
    <col min="20" max="27" width="3.25" style="5"/>
    <col min="28" max="28" width="11.125" customWidth="1"/>
    <col min="29" max="29" width="13.75" customWidth="1"/>
  </cols>
  <sheetData>
    <row r="1" spans="1:27" x14ac:dyDescent="0.15">
      <c r="AA1" s="9" t="s">
        <v>102</v>
      </c>
    </row>
    <row r="2" spans="1:27" x14ac:dyDescent="0.15">
      <c r="A2" s="10" t="s">
        <v>58</v>
      </c>
      <c r="B2" s="25"/>
      <c r="C2" s="25"/>
      <c r="D2" s="136" t="s">
        <v>59</v>
      </c>
      <c r="E2" s="136"/>
      <c r="F2" s="25" t="s">
        <v>47</v>
      </c>
      <c r="G2" s="25"/>
      <c r="H2" s="25"/>
    </row>
    <row r="3" spans="1:27" ht="21.75" customHeight="1" x14ac:dyDescent="0.15">
      <c r="B3" s="57"/>
      <c r="C3" s="57"/>
      <c r="D3" s="57"/>
      <c r="E3" s="57"/>
      <c r="F3" s="57"/>
      <c r="G3" s="57"/>
      <c r="H3" s="57"/>
      <c r="I3" s="57"/>
      <c r="J3" s="57"/>
      <c r="K3" s="57"/>
      <c r="L3" s="57"/>
      <c r="M3" s="57"/>
      <c r="N3" s="57"/>
      <c r="O3" s="57"/>
      <c r="P3" s="57"/>
      <c r="Q3" s="57"/>
      <c r="R3" s="57"/>
      <c r="S3" s="4"/>
      <c r="T3" s="4"/>
      <c r="U3" s="4"/>
      <c r="V3" s="4"/>
      <c r="W3" s="4"/>
      <c r="X3" s="4"/>
      <c r="Y3" s="4"/>
      <c r="Z3" s="4"/>
      <c r="AA3" s="4"/>
    </row>
    <row r="4" spans="1:27" ht="27" customHeight="1" x14ac:dyDescent="0.15">
      <c r="A4" s="101" t="s">
        <v>19</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row>
    <row r="5" spans="1:27" ht="18" customHeigh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row>
    <row r="6" spans="1:27" ht="9" customHeight="1" x14ac:dyDescent="0.15"/>
    <row r="7" spans="1:27" s="3" customFormat="1" ht="18" customHeight="1" x14ac:dyDescent="0.15">
      <c r="A7" s="2" t="s">
        <v>20</v>
      </c>
      <c r="S7" s="6"/>
      <c r="T7" s="6"/>
      <c r="U7" s="6"/>
      <c r="V7" s="6"/>
      <c r="W7" s="6"/>
      <c r="X7" s="6"/>
      <c r="Y7" s="6"/>
      <c r="Z7" s="6"/>
      <c r="AA7" s="6"/>
    </row>
    <row r="8" spans="1:27" s="3" customFormat="1" ht="18" customHeight="1" x14ac:dyDescent="0.15">
      <c r="S8" s="6"/>
      <c r="T8" s="6"/>
      <c r="U8" s="6"/>
      <c r="V8" s="6"/>
      <c r="W8" s="6"/>
      <c r="X8" s="6"/>
      <c r="Y8" s="6"/>
      <c r="Z8" s="6"/>
      <c r="AA8" s="6"/>
    </row>
    <row r="9" spans="1:27" s="25" customFormat="1" ht="12" customHeight="1" x14ac:dyDescent="0.15">
      <c r="A9" s="11" t="s">
        <v>74</v>
      </c>
    </row>
    <row r="10" spans="1:27" s="3" customFormat="1" ht="20.100000000000001" customHeight="1" x14ac:dyDescent="0.15">
      <c r="A10" s="173" t="s">
        <v>51</v>
      </c>
      <c r="B10" s="173"/>
      <c r="C10" s="173"/>
      <c r="D10" s="173" t="s">
        <v>55</v>
      </c>
      <c r="E10" s="173"/>
      <c r="F10" s="173"/>
      <c r="G10" s="173"/>
      <c r="H10" s="173"/>
      <c r="I10" s="173"/>
      <c r="J10" s="173"/>
      <c r="K10" s="173"/>
      <c r="L10" s="173"/>
      <c r="M10" s="173"/>
      <c r="N10" s="173"/>
      <c r="O10" s="173"/>
      <c r="P10" s="173" t="s">
        <v>53</v>
      </c>
      <c r="Q10" s="173"/>
      <c r="R10" s="173"/>
      <c r="S10" s="173"/>
      <c r="T10" s="173"/>
      <c r="U10" s="173"/>
      <c r="V10" s="178" t="s">
        <v>23</v>
      </c>
      <c r="W10" s="178"/>
      <c r="X10" s="178"/>
      <c r="Y10" s="178"/>
      <c r="Z10" s="178"/>
      <c r="AA10" s="178"/>
    </row>
    <row r="11" spans="1:27" s="3" customFormat="1" ht="30" customHeight="1" x14ac:dyDescent="0.15">
      <c r="A11" s="174" t="s">
        <v>39</v>
      </c>
      <c r="B11" s="174"/>
      <c r="C11" s="174"/>
      <c r="D11" s="174" t="s">
        <v>22</v>
      </c>
      <c r="E11" s="174"/>
      <c r="F11" s="174"/>
      <c r="G11" s="174"/>
      <c r="H11" s="174"/>
      <c r="I11" s="174"/>
      <c r="J11" s="174"/>
      <c r="K11" s="174"/>
      <c r="L11" s="174"/>
      <c r="M11" s="174"/>
      <c r="N11" s="174"/>
      <c r="O11" s="174"/>
      <c r="P11" s="179">
        <v>1</v>
      </c>
      <c r="Q11" s="179"/>
      <c r="R11" s="179"/>
      <c r="S11" s="179"/>
      <c r="T11" s="179"/>
      <c r="U11" s="179"/>
      <c r="V11" s="177">
        <f>+'算出表（医薬品・再生医療等製品）'!V75</f>
        <v>836550</v>
      </c>
      <c r="W11" s="177"/>
      <c r="X11" s="177"/>
      <c r="Y11" s="177"/>
      <c r="Z11" s="177"/>
      <c r="AA11" s="177"/>
    </row>
    <row r="12" spans="1:27" s="3" customFormat="1" ht="9" customHeight="1" x14ac:dyDescent="0.15">
      <c r="A12" s="39"/>
      <c r="B12" s="39"/>
      <c r="C12" s="39"/>
      <c r="D12" s="39"/>
      <c r="E12" s="39"/>
      <c r="F12" s="39"/>
      <c r="G12" s="39"/>
      <c r="H12" s="39"/>
      <c r="I12" s="39"/>
      <c r="J12" s="39"/>
      <c r="K12" s="39"/>
      <c r="L12" s="39"/>
      <c r="M12" s="39"/>
      <c r="N12" s="39"/>
      <c r="O12" s="39"/>
      <c r="P12" s="24"/>
      <c r="Q12" s="24"/>
      <c r="R12" s="24"/>
      <c r="S12" s="24"/>
      <c r="T12" s="24"/>
      <c r="U12" s="24"/>
      <c r="V12" s="23"/>
      <c r="W12" s="23"/>
      <c r="X12" s="23"/>
      <c r="Y12" s="23"/>
      <c r="Z12" s="23"/>
      <c r="AA12" s="23"/>
    </row>
    <row r="13" spans="1:27" s="3" customFormat="1" ht="18" customHeight="1" x14ac:dyDescent="0.15">
      <c r="J13" s="38"/>
      <c r="K13" s="38"/>
      <c r="L13" s="38"/>
      <c r="M13" s="38"/>
      <c r="N13" s="38"/>
      <c r="O13" s="38"/>
      <c r="S13" s="7"/>
      <c r="T13" s="7"/>
      <c r="U13" s="7"/>
      <c r="V13" s="7"/>
      <c r="W13" s="7"/>
      <c r="X13" s="7"/>
      <c r="Y13" s="7"/>
      <c r="Z13" s="7"/>
      <c r="AA13" s="7"/>
    </row>
    <row r="14" spans="1:27" s="25" customFormat="1" ht="12" customHeight="1" x14ac:dyDescent="0.15">
      <c r="A14" s="11" t="s">
        <v>75</v>
      </c>
    </row>
    <row r="15" spans="1:27" s="3" customFormat="1" ht="20.100000000000001" customHeight="1" x14ac:dyDescent="0.15">
      <c r="A15" s="173" t="s">
        <v>51</v>
      </c>
      <c r="B15" s="173"/>
      <c r="C15" s="173"/>
      <c r="D15" s="173" t="s">
        <v>55</v>
      </c>
      <c r="E15" s="173"/>
      <c r="F15" s="173"/>
      <c r="G15" s="173"/>
      <c r="H15" s="173"/>
      <c r="I15" s="173"/>
      <c r="J15" s="173"/>
      <c r="K15" s="173"/>
      <c r="L15" s="173"/>
      <c r="M15" s="173"/>
      <c r="N15" s="173"/>
      <c r="O15" s="173"/>
      <c r="P15" s="173" t="s">
        <v>53</v>
      </c>
      <c r="Q15" s="173"/>
      <c r="R15" s="173"/>
      <c r="S15" s="173"/>
      <c r="T15" s="173"/>
      <c r="U15" s="173"/>
      <c r="V15" s="178" t="s">
        <v>23</v>
      </c>
      <c r="W15" s="178"/>
      <c r="X15" s="178"/>
      <c r="Y15" s="178"/>
      <c r="Z15" s="178"/>
      <c r="AA15" s="178"/>
    </row>
    <row r="16" spans="1:27" s="3" customFormat="1" ht="30" customHeight="1" x14ac:dyDescent="0.15">
      <c r="A16" s="174" t="s">
        <v>76</v>
      </c>
      <c r="B16" s="174"/>
      <c r="C16" s="174"/>
      <c r="D16" s="174" t="s">
        <v>77</v>
      </c>
      <c r="E16" s="174"/>
      <c r="F16" s="174"/>
      <c r="G16" s="174"/>
      <c r="H16" s="174"/>
      <c r="I16" s="174"/>
      <c r="J16" s="174"/>
      <c r="K16" s="174"/>
      <c r="L16" s="174"/>
      <c r="M16" s="174"/>
      <c r="N16" s="174"/>
      <c r="O16" s="174"/>
      <c r="P16" s="179">
        <v>1</v>
      </c>
      <c r="Q16" s="179"/>
      <c r="R16" s="179"/>
      <c r="S16" s="179"/>
      <c r="T16" s="179"/>
      <c r="U16" s="179"/>
      <c r="V16" s="177">
        <f>+'算出表（医薬品・再生医療等製品）'!V77</f>
        <v>223080</v>
      </c>
      <c r="W16" s="177"/>
      <c r="X16" s="177"/>
      <c r="Y16" s="177"/>
      <c r="Z16" s="177"/>
      <c r="AA16" s="177"/>
    </row>
    <row r="17" spans="1:27" s="3" customFormat="1" ht="9" customHeight="1" x14ac:dyDescent="0.15">
      <c r="A17" s="39"/>
      <c r="B17" s="39"/>
      <c r="C17" s="39"/>
      <c r="D17" s="39"/>
      <c r="E17" s="39"/>
      <c r="F17" s="39"/>
      <c r="G17" s="39"/>
      <c r="H17" s="39"/>
      <c r="I17" s="39"/>
      <c r="J17" s="39"/>
      <c r="K17" s="39"/>
      <c r="L17" s="39"/>
      <c r="M17" s="39"/>
      <c r="N17" s="39"/>
      <c r="O17" s="39"/>
      <c r="P17" s="24"/>
      <c r="Q17" s="24"/>
      <c r="R17" s="24"/>
      <c r="S17" s="24"/>
      <c r="T17" s="24"/>
      <c r="U17" s="24"/>
      <c r="V17" s="23"/>
      <c r="W17" s="23"/>
      <c r="X17" s="23"/>
      <c r="Y17" s="23"/>
      <c r="Z17" s="23"/>
      <c r="AA17" s="23"/>
    </row>
    <row r="18" spans="1:27" s="3" customFormat="1" ht="18" customHeight="1" x14ac:dyDescent="0.15">
      <c r="J18" s="38"/>
      <c r="K18" s="38"/>
      <c r="L18" s="38"/>
      <c r="M18" s="38"/>
      <c r="N18" s="38"/>
      <c r="O18" s="38"/>
      <c r="S18" s="7"/>
      <c r="T18" s="7"/>
      <c r="U18" s="7"/>
      <c r="V18" s="7"/>
      <c r="W18" s="7"/>
      <c r="X18" s="7"/>
      <c r="Y18" s="7"/>
      <c r="Z18" s="7"/>
      <c r="AA18" s="7"/>
    </row>
    <row r="19" spans="1:27" s="3" customFormat="1" ht="18" customHeight="1" x14ac:dyDescent="0.15">
      <c r="A19" s="2" t="s">
        <v>21</v>
      </c>
      <c r="L19" s="58"/>
      <c r="M19" s="58"/>
      <c r="N19" s="58"/>
      <c r="O19" s="58"/>
      <c r="P19" s="58"/>
      <c r="Q19" s="58"/>
      <c r="R19" s="58"/>
      <c r="S19" s="58"/>
      <c r="T19" s="58"/>
      <c r="U19" s="58"/>
      <c r="V19" s="58"/>
      <c r="W19" s="6"/>
      <c r="X19" s="6"/>
      <c r="Y19" s="6"/>
      <c r="Z19" s="6"/>
      <c r="AA19" s="6"/>
    </row>
    <row r="20" spans="1:27" s="3" customFormat="1" ht="18" customHeight="1" x14ac:dyDescent="0.15">
      <c r="A20" s="173" t="s">
        <v>51</v>
      </c>
      <c r="B20" s="173"/>
      <c r="C20" s="173"/>
      <c r="D20" s="173" t="s">
        <v>215</v>
      </c>
      <c r="E20" s="173"/>
      <c r="F20" s="173"/>
      <c r="G20" s="173"/>
      <c r="H20" s="173"/>
      <c r="I20" s="173"/>
      <c r="J20" s="173"/>
      <c r="K20" s="173"/>
      <c r="L20" s="173"/>
      <c r="M20" s="173"/>
      <c r="N20" s="173"/>
      <c r="O20" s="173"/>
      <c r="P20" s="173" t="s">
        <v>53</v>
      </c>
      <c r="Q20" s="173"/>
      <c r="R20" s="173"/>
      <c r="S20" s="173"/>
      <c r="T20" s="173"/>
      <c r="U20" s="173"/>
      <c r="V20" s="178" t="s">
        <v>23</v>
      </c>
      <c r="W20" s="178"/>
      <c r="X20" s="178"/>
      <c r="Y20" s="178"/>
      <c r="Z20" s="178"/>
      <c r="AA20" s="178"/>
    </row>
    <row r="21" spans="1:27" s="3" customFormat="1" ht="30" customHeight="1" x14ac:dyDescent="0.15">
      <c r="A21" s="174" t="s">
        <v>99</v>
      </c>
      <c r="B21" s="174"/>
      <c r="C21" s="174"/>
      <c r="D21" s="175" t="s">
        <v>158</v>
      </c>
      <c r="E21" s="175"/>
      <c r="F21" s="175"/>
      <c r="G21" s="175"/>
      <c r="H21" s="175"/>
      <c r="I21" s="175"/>
      <c r="J21" s="175"/>
      <c r="K21" s="175"/>
      <c r="L21" s="175"/>
      <c r="M21" s="175"/>
      <c r="N21" s="175"/>
      <c r="O21" s="175"/>
      <c r="P21" s="176">
        <v>0.4</v>
      </c>
      <c r="Q21" s="176"/>
      <c r="R21" s="176"/>
      <c r="S21" s="176"/>
      <c r="T21" s="176"/>
      <c r="U21" s="176"/>
      <c r="V21" s="177">
        <f>+V26-SUM(V22:AA25)</f>
        <v>0</v>
      </c>
      <c r="W21" s="177"/>
      <c r="X21" s="177"/>
      <c r="Y21" s="177"/>
      <c r="Z21" s="177"/>
      <c r="AA21" s="177"/>
    </row>
    <row r="22" spans="1:27" s="3" customFormat="1" ht="30" customHeight="1" x14ac:dyDescent="0.15">
      <c r="A22" s="174" t="s">
        <v>100</v>
      </c>
      <c r="B22" s="174"/>
      <c r="C22" s="174"/>
      <c r="D22" s="175" t="s">
        <v>159</v>
      </c>
      <c r="E22" s="175"/>
      <c r="F22" s="175"/>
      <c r="G22" s="175"/>
      <c r="H22" s="175"/>
      <c r="I22" s="175"/>
      <c r="J22" s="175"/>
      <c r="K22" s="175"/>
      <c r="L22" s="175"/>
      <c r="M22" s="175"/>
      <c r="N22" s="175"/>
      <c r="O22" s="175"/>
      <c r="P22" s="176">
        <v>0.15</v>
      </c>
      <c r="Q22" s="176"/>
      <c r="R22" s="176"/>
      <c r="S22" s="176"/>
      <c r="T22" s="176"/>
      <c r="U22" s="176"/>
      <c r="V22" s="177">
        <f>ROUND($V$26*P22,0)</f>
        <v>0</v>
      </c>
      <c r="W22" s="177"/>
      <c r="X22" s="177"/>
      <c r="Y22" s="177"/>
      <c r="Z22" s="177"/>
      <c r="AA22" s="177"/>
    </row>
    <row r="23" spans="1:27" s="3" customFormat="1" ht="30" customHeight="1" x14ac:dyDescent="0.15">
      <c r="A23" s="174" t="s">
        <v>36</v>
      </c>
      <c r="B23" s="174"/>
      <c r="C23" s="174"/>
      <c r="D23" s="175" t="s">
        <v>160</v>
      </c>
      <c r="E23" s="175"/>
      <c r="F23" s="175"/>
      <c r="G23" s="175"/>
      <c r="H23" s="175"/>
      <c r="I23" s="175"/>
      <c r="J23" s="175"/>
      <c r="K23" s="175"/>
      <c r="L23" s="175"/>
      <c r="M23" s="175"/>
      <c r="N23" s="175"/>
      <c r="O23" s="175"/>
      <c r="P23" s="176">
        <v>0.15</v>
      </c>
      <c r="Q23" s="176"/>
      <c r="R23" s="176"/>
      <c r="S23" s="176"/>
      <c r="T23" s="176"/>
      <c r="U23" s="176"/>
      <c r="V23" s="177">
        <f>ROUND($V$26*P23,0)</f>
        <v>0</v>
      </c>
      <c r="W23" s="177"/>
      <c r="X23" s="177"/>
      <c r="Y23" s="177"/>
      <c r="Z23" s="177"/>
      <c r="AA23" s="177"/>
    </row>
    <row r="24" spans="1:27" s="3" customFormat="1" ht="30" customHeight="1" x14ac:dyDescent="0.15">
      <c r="A24" s="174" t="s">
        <v>37</v>
      </c>
      <c r="B24" s="174"/>
      <c r="C24" s="174"/>
      <c r="D24" s="175" t="s">
        <v>161</v>
      </c>
      <c r="E24" s="175"/>
      <c r="F24" s="175"/>
      <c r="G24" s="175"/>
      <c r="H24" s="175"/>
      <c r="I24" s="175"/>
      <c r="J24" s="175"/>
      <c r="K24" s="175"/>
      <c r="L24" s="175"/>
      <c r="M24" s="175"/>
      <c r="N24" s="175"/>
      <c r="O24" s="175"/>
      <c r="P24" s="176">
        <v>0.15</v>
      </c>
      <c r="Q24" s="176"/>
      <c r="R24" s="176"/>
      <c r="S24" s="176"/>
      <c r="T24" s="176"/>
      <c r="U24" s="176"/>
      <c r="V24" s="177">
        <f>ROUND($V$26*P24,0)</f>
        <v>0</v>
      </c>
      <c r="W24" s="177"/>
      <c r="X24" s="177"/>
      <c r="Y24" s="177"/>
      <c r="Z24" s="177"/>
      <c r="AA24" s="177"/>
    </row>
    <row r="25" spans="1:27" s="3" customFormat="1" ht="30" customHeight="1" x14ac:dyDescent="0.15">
      <c r="A25" s="174" t="s">
        <v>38</v>
      </c>
      <c r="B25" s="174"/>
      <c r="C25" s="174"/>
      <c r="D25" s="175" t="s">
        <v>162</v>
      </c>
      <c r="E25" s="175"/>
      <c r="F25" s="175"/>
      <c r="G25" s="175"/>
      <c r="H25" s="175"/>
      <c r="I25" s="175"/>
      <c r="J25" s="175"/>
      <c r="K25" s="175"/>
      <c r="L25" s="175"/>
      <c r="M25" s="175"/>
      <c r="N25" s="175"/>
      <c r="O25" s="175"/>
      <c r="P25" s="176">
        <v>0.15</v>
      </c>
      <c r="Q25" s="176"/>
      <c r="R25" s="176"/>
      <c r="S25" s="176"/>
      <c r="T25" s="176"/>
      <c r="U25" s="176"/>
      <c r="V25" s="177">
        <f>ROUND($V$26*P25,0)</f>
        <v>0</v>
      </c>
      <c r="W25" s="177"/>
      <c r="X25" s="177"/>
      <c r="Y25" s="177"/>
      <c r="Z25" s="177"/>
      <c r="AA25" s="177"/>
    </row>
    <row r="26" spans="1:27" s="3" customFormat="1" ht="30" customHeight="1" x14ac:dyDescent="0.15">
      <c r="A26" s="174"/>
      <c r="B26" s="174"/>
      <c r="C26" s="174"/>
      <c r="D26" s="182"/>
      <c r="E26" s="175"/>
      <c r="F26" s="175"/>
      <c r="G26" s="175"/>
      <c r="H26" s="175"/>
      <c r="I26" s="175"/>
      <c r="J26" s="175"/>
      <c r="K26" s="175"/>
      <c r="L26" s="175"/>
      <c r="M26" s="175"/>
      <c r="N26" s="175"/>
      <c r="O26" s="175"/>
      <c r="P26" s="176" t="s">
        <v>18</v>
      </c>
      <c r="Q26" s="176"/>
      <c r="R26" s="176"/>
      <c r="S26" s="176"/>
      <c r="T26" s="176"/>
      <c r="U26" s="176"/>
      <c r="V26" s="177">
        <f>'算出表（医薬品・再生医療等製品）'!V79</f>
        <v>0</v>
      </c>
      <c r="W26" s="177"/>
      <c r="X26" s="177"/>
      <c r="Y26" s="177"/>
      <c r="Z26" s="177"/>
      <c r="AA26" s="177"/>
    </row>
    <row r="27" spans="1:27" s="3" customFormat="1" ht="9" customHeight="1" x14ac:dyDescent="0.15">
      <c r="A27" s="39"/>
      <c r="B27" s="39"/>
      <c r="C27" s="39"/>
      <c r="D27" s="59"/>
      <c r="E27" s="59"/>
      <c r="F27" s="59"/>
      <c r="G27" s="59"/>
      <c r="H27" s="59"/>
      <c r="I27" s="59"/>
      <c r="J27" s="59"/>
      <c r="K27" s="59"/>
      <c r="L27" s="59"/>
      <c r="M27" s="59"/>
      <c r="N27" s="59"/>
      <c r="O27" s="59"/>
      <c r="P27" s="60"/>
      <c r="Q27" s="60"/>
      <c r="R27" s="60"/>
      <c r="S27" s="60"/>
      <c r="T27" s="60"/>
      <c r="U27" s="60"/>
      <c r="V27" s="23"/>
      <c r="W27" s="23"/>
      <c r="X27" s="23"/>
      <c r="Y27" s="23"/>
      <c r="Z27" s="23"/>
      <c r="AA27" s="23"/>
    </row>
    <row r="28" spans="1:27" s="25" customFormat="1" ht="17.25" customHeight="1" x14ac:dyDescent="0.15">
      <c r="A28" s="25" t="s">
        <v>61</v>
      </c>
      <c r="B28" s="26"/>
      <c r="C28" s="26"/>
      <c r="D28" s="61"/>
      <c r="E28" s="61"/>
      <c r="F28" s="61"/>
      <c r="G28" s="61"/>
      <c r="H28" s="61"/>
      <c r="I28" s="61"/>
      <c r="J28" s="61"/>
      <c r="K28" s="61"/>
      <c r="L28" s="61"/>
      <c r="M28" s="61"/>
      <c r="N28" s="61"/>
      <c r="O28" s="61"/>
      <c r="P28" s="62"/>
      <c r="Q28" s="62"/>
      <c r="R28" s="62"/>
      <c r="S28" s="62"/>
      <c r="T28" s="62"/>
      <c r="U28" s="62"/>
      <c r="V28" s="63"/>
      <c r="W28" s="63"/>
      <c r="X28" s="63"/>
      <c r="Y28" s="63"/>
      <c r="Z28" s="63"/>
      <c r="AA28" s="63"/>
    </row>
    <row r="29" spans="1:27" s="25" customFormat="1" ht="18" customHeight="1" x14ac:dyDescent="0.15">
      <c r="A29" s="25" t="s">
        <v>63</v>
      </c>
      <c r="M29" s="27"/>
      <c r="S29" s="28"/>
      <c r="T29" s="28"/>
      <c r="U29" s="28"/>
      <c r="V29" s="28"/>
      <c r="W29" s="28"/>
      <c r="X29" s="28"/>
      <c r="Y29" s="28"/>
      <c r="Z29" s="28"/>
      <c r="AA29" s="28"/>
    </row>
    <row r="30" spans="1:27" s="25" customFormat="1" ht="18" customHeight="1" x14ac:dyDescent="0.15">
      <c r="A30" s="25" t="s">
        <v>62</v>
      </c>
    </row>
    <row r="31" spans="1:27" s="25" customFormat="1" ht="18" customHeight="1" x14ac:dyDescent="0.15">
      <c r="A31" s="25" t="s">
        <v>60</v>
      </c>
      <c r="M31" s="27"/>
      <c r="S31" s="28"/>
      <c r="T31" s="28"/>
      <c r="U31" s="28"/>
      <c r="V31" s="28"/>
      <c r="W31" s="28"/>
      <c r="X31" s="28"/>
      <c r="Y31" s="28"/>
      <c r="Z31" s="28"/>
      <c r="AA31" s="28"/>
    </row>
    <row r="32" spans="1:27" s="25" customFormat="1" ht="18" customHeight="1" x14ac:dyDescent="0.15">
      <c r="M32" s="27"/>
      <c r="S32" s="28"/>
      <c r="T32" s="28"/>
      <c r="U32" s="28"/>
      <c r="V32" s="28"/>
      <c r="W32" s="28"/>
      <c r="X32" s="28"/>
      <c r="Y32" s="28"/>
      <c r="Z32" s="28"/>
      <c r="AA32" s="28"/>
    </row>
    <row r="33" spans="1:27" s="3" customFormat="1" ht="18" customHeight="1" x14ac:dyDescent="0.15">
      <c r="M33" s="21"/>
      <c r="S33" s="22"/>
      <c r="T33" s="22"/>
      <c r="U33" s="22"/>
      <c r="V33" s="22"/>
      <c r="W33" s="22"/>
      <c r="X33" s="22"/>
      <c r="Y33" s="22"/>
      <c r="Z33" s="22"/>
      <c r="AA33" s="22"/>
    </row>
    <row r="34" spans="1:27" s="3" customFormat="1" ht="20.100000000000001" customHeight="1" x14ac:dyDescent="0.15">
      <c r="A34" s="173" t="s">
        <v>51</v>
      </c>
      <c r="B34" s="173"/>
      <c r="C34" s="173"/>
      <c r="D34" s="173" t="s">
        <v>55</v>
      </c>
      <c r="E34" s="173"/>
      <c r="F34" s="173"/>
      <c r="G34" s="173"/>
      <c r="H34" s="173"/>
      <c r="I34" s="173"/>
      <c r="J34" s="173"/>
      <c r="K34" s="173"/>
      <c r="L34" s="173"/>
      <c r="M34" s="173"/>
      <c r="N34" s="173"/>
      <c r="O34" s="173"/>
      <c r="P34" s="173" t="s">
        <v>53</v>
      </c>
      <c r="Q34" s="173"/>
      <c r="R34" s="173"/>
      <c r="S34" s="173"/>
      <c r="T34" s="173"/>
      <c r="U34" s="173"/>
      <c r="V34" s="178" t="s">
        <v>23</v>
      </c>
      <c r="W34" s="178"/>
      <c r="X34" s="178"/>
      <c r="Y34" s="178"/>
      <c r="Z34" s="178"/>
      <c r="AA34" s="178"/>
    </row>
    <row r="35" spans="1:27" s="3" customFormat="1" ht="30" customHeight="1" x14ac:dyDescent="0.15">
      <c r="A35" s="180" t="s">
        <v>68</v>
      </c>
      <c r="B35" s="181"/>
      <c r="C35" s="181"/>
      <c r="D35" s="175" t="s">
        <v>163</v>
      </c>
      <c r="E35" s="175"/>
      <c r="F35" s="175"/>
      <c r="G35" s="175"/>
      <c r="H35" s="175"/>
      <c r="I35" s="175"/>
      <c r="J35" s="175"/>
      <c r="K35" s="175"/>
      <c r="L35" s="175"/>
      <c r="M35" s="175"/>
      <c r="N35" s="175"/>
      <c r="O35" s="175"/>
      <c r="P35" s="176">
        <v>1</v>
      </c>
      <c r="Q35" s="176"/>
      <c r="R35" s="176"/>
      <c r="S35" s="176"/>
      <c r="T35" s="176"/>
      <c r="U35" s="176"/>
      <c r="V35" s="177">
        <f>'算出表（医薬品・再生医療等製品）'!V82</f>
        <v>0</v>
      </c>
      <c r="W35" s="177"/>
      <c r="X35" s="177"/>
      <c r="Y35" s="177"/>
      <c r="Z35" s="177"/>
      <c r="AA35" s="177"/>
    </row>
    <row r="36" spans="1:27" s="3" customFormat="1" ht="9" customHeight="1" x14ac:dyDescent="0.15">
      <c r="M36" s="21"/>
      <c r="S36" s="22"/>
      <c r="T36" s="22"/>
      <c r="U36" s="22"/>
      <c r="V36" s="22"/>
      <c r="W36" s="22"/>
      <c r="X36" s="22"/>
      <c r="Y36" s="22"/>
      <c r="Z36" s="22"/>
      <c r="AA36" s="22"/>
    </row>
    <row r="37" spans="1:27" s="25" customFormat="1" ht="18" customHeight="1" x14ac:dyDescent="0.15">
      <c r="A37" s="25" t="s">
        <v>64</v>
      </c>
    </row>
    <row r="38" spans="1:27" s="25" customFormat="1" ht="18" customHeight="1" x14ac:dyDescent="0.15">
      <c r="A38" s="25" t="s">
        <v>65</v>
      </c>
    </row>
    <row r="39" spans="1:27" s="25" customFormat="1" ht="18" customHeight="1" x14ac:dyDescent="0.15">
      <c r="A39" s="25" t="s">
        <v>66</v>
      </c>
      <c r="M39" s="27"/>
      <c r="S39" s="28"/>
      <c r="T39" s="28"/>
      <c r="U39" s="28"/>
      <c r="V39" s="28"/>
      <c r="W39" s="28"/>
      <c r="X39" s="28"/>
      <c r="Y39" s="28"/>
      <c r="Z39" s="28"/>
      <c r="AA39" s="28"/>
    </row>
    <row r="40" spans="1:27" s="25" customFormat="1" ht="18" customHeight="1" x14ac:dyDescent="0.15">
      <c r="M40" s="27"/>
      <c r="S40" s="28"/>
      <c r="T40" s="28"/>
      <c r="U40" s="28"/>
      <c r="V40" s="28"/>
      <c r="W40" s="28"/>
      <c r="X40" s="28"/>
      <c r="Y40" s="28"/>
      <c r="Z40" s="28"/>
      <c r="AA40" s="28"/>
    </row>
    <row r="41" spans="1:27" s="3" customFormat="1" ht="18" customHeight="1" x14ac:dyDescent="0.15"/>
    <row r="42" spans="1:27" s="3" customFormat="1" ht="20.100000000000001" customHeight="1" x14ac:dyDescent="0.15">
      <c r="A42" s="173" t="s">
        <v>51</v>
      </c>
      <c r="B42" s="173"/>
      <c r="C42" s="173"/>
      <c r="D42" s="173" t="s">
        <v>55</v>
      </c>
      <c r="E42" s="173"/>
      <c r="F42" s="173"/>
      <c r="G42" s="173"/>
      <c r="H42" s="173"/>
      <c r="I42" s="173"/>
      <c r="J42" s="173"/>
      <c r="K42" s="173"/>
      <c r="L42" s="173"/>
      <c r="M42" s="173"/>
      <c r="N42" s="173"/>
      <c r="O42" s="173"/>
      <c r="P42" s="173" t="s">
        <v>53</v>
      </c>
      <c r="Q42" s="173"/>
      <c r="R42" s="173"/>
      <c r="S42" s="173"/>
      <c r="T42" s="173"/>
      <c r="U42" s="173"/>
      <c r="V42" s="178" t="s">
        <v>23</v>
      </c>
      <c r="W42" s="178"/>
      <c r="X42" s="178"/>
      <c r="Y42" s="178"/>
      <c r="Z42" s="178"/>
      <c r="AA42" s="178"/>
    </row>
    <row r="43" spans="1:27" s="3" customFormat="1" ht="30" customHeight="1" x14ac:dyDescent="0.15">
      <c r="A43" s="174" t="s">
        <v>52</v>
      </c>
      <c r="B43" s="174"/>
      <c r="C43" s="174"/>
      <c r="D43" s="175" t="s">
        <v>54</v>
      </c>
      <c r="E43" s="175"/>
      <c r="F43" s="175"/>
      <c r="G43" s="175"/>
      <c r="H43" s="175"/>
      <c r="I43" s="175"/>
      <c r="J43" s="175"/>
      <c r="K43" s="175"/>
      <c r="L43" s="175"/>
      <c r="M43" s="175"/>
      <c r="N43" s="175"/>
      <c r="O43" s="175"/>
      <c r="P43" s="176">
        <v>1</v>
      </c>
      <c r="Q43" s="176"/>
      <c r="R43" s="176"/>
      <c r="S43" s="176"/>
      <c r="T43" s="176"/>
      <c r="U43" s="176"/>
      <c r="V43" s="177">
        <f>'算出表（医薬品・再生医療等製品）'!V84</f>
        <v>0</v>
      </c>
      <c r="W43" s="177"/>
      <c r="X43" s="177"/>
      <c r="Y43" s="177"/>
      <c r="Z43" s="177"/>
      <c r="AA43" s="177"/>
    </row>
    <row r="44" spans="1:27" s="3" customFormat="1" ht="9" customHeight="1" x14ac:dyDescent="0.15">
      <c r="M44" s="21"/>
      <c r="S44" s="22"/>
      <c r="T44" s="22"/>
      <c r="U44" s="22"/>
      <c r="V44" s="22"/>
      <c r="W44" s="22"/>
      <c r="X44" s="22"/>
      <c r="Y44" s="22"/>
      <c r="Z44" s="22"/>
      <c r="AA44" s="22"/>
    </row>
    <row r="45" spans="1:27" s="25" customFormat="1" ht="18" customHeight="1" x14ac:dyDescent="0.15">
      <c r="A45" s="25" t="s">
        <v>67</v>
      </c>
      <c r="M45" s="27"/>
      <c r="S45" s="28"/>
      <c r="T45" s="28"/>
      <c r="U45" s="28"/>
      <c r="V45" s="28"/>
      <c r="W45" s="28"/>
      <c r="X45" s="28"/>
      <c r="Y45" s="28"/>
      <c r="Z45" s="28"/>
      <c r="AA45" s="28"/>
    </row>
    <row r="46" spans="1:27" s="3" customFormat="1" ht="18" customHeight="1" x14ac:dyDescent="0.15"/>
    <row r="47" spans="1:27" s="3" customFormat="1" ht="18" customHeight="1" x14ac:dyDescent="0.15"/>
    <row r="48" spans="1:27" s="3" customFormat="1" ht="20.100000000000001" customHeight="1" x14ac:dyDescent="0.15">
      <c r="A48" s="173" t="s">
        <v>51</v>
      </c>
      <c r="B48" s="173"/>
      <c r="C48" s="173"/>
      <c r="D48" s="173" t="s">
        <v>55</v>
      </c>
      <c r="E48" s="173"/>
      <c r="F48" s="173"/>
      <c r="G48" s="173"/>
      <c r="H48" s="173"/>
      <c r="I48" s="173"/>
      <c r="J48" s="173"/>
      <c r="K48" s="173"/>
      <c r="L48" s="173"/>
      <c r="M48" s="173"/>
      <c r="N48" s="173"/>
      <c r="O48" s="173"/>
      <c r="P48" s="173" t="s">
        <v>53</v>
      </c>
      <c r="Q48" s="173"/>
      <c r="R48" s="173"/>
      <c r="S48" s="173"/>
      <c r="T48" s="173"/>
      <c r="U48" s="173"/>
      <c r="V48" s="178" t="s">
        <v>23</v>
      </c>
      <c r="W48" s="178"/>
      <c r="X48" s="178"/>
      <c r="Y48" s="178"/>
      <c r="Z48" s="178"/>
      <c r="AA48" s="178"/>
    </row>
    <row r="49" spans="1:27" s="3" customFormat="1" ht="30" customHeight="1" x14ac:dyDescent="0.15">
      <c r="A49" s="183" t="s">
        <v>208</v>
      </c>
      <c r="B49" s="183"/>
      <c r="C49" s="183"/>
      <c r="D49" s="175" t="s">
        <v>209</v>
      </c>
      <c r="E49" s="175"/>
      <c r="F49" s="175"/>
      <c r="G49" s="175"/>
      <c r="H49" s="175"/>
      <c r="I49" s="175"/>
      <c r="J49" s="175"/>
      <c r="K49" s="175"/>
      <c r="L49" s="175"/>
      <c r="M49" s="175"/>
      <c r="N49" s="175"/>
      <c r="O49" s="175"/>
      <c r="P49" s="176">
        <v>1</v>
      </c>
      <c r="Q49" s="176"/>
      <c r="R49" s="176"/>
      <c r="S49" s="176"/>
      <c r="T49" s="176"/>
      <c r="U49" s="176"/>
      <c r="V49" s="177">
        <f>'算出表（医薬品・再生医療等製品）'!J98</f>
        <v>16900</v>
      </c>
      <c r="W49" s="177"/>
      <c r="X49" s="177"/>
      <c r="Y49" s="177"/>
      <c r="Z49" s="177"/>
      <c r="AA49" s="177"/>
    </row>
    <row r="51" spans="1:27" x14ac:dyDescent="0.15">
      <c r="A51" s="25" t="s">
        <v>210</v>
      </c>
    </row>
  </sheetData>
  <mergeCells count="70">
    <mergeCell ref="V20:AA20"/>
    <mergeCell ref="A49:C49"/>
    <mergeCell ref="D49:O49"/>
    <mergeCell ref="P49:U49"/>
    <mergeCell ref="V49:AA49"/>
    <mergeCell ref="D43:O43"/>
    <mergeCell ref="D35:O35"/>
    <mergeCell ref="A34:C34"/>
    <mergeCell ref="D34:O34"/>
    <mergeCell ref="D42:O42"/>
    <mergeCell ref="A24:C24"/>
    <mergeCell ref="A25:C25"/>
    <mergeCell ref="D24:O24"/>
    <mergeCell ref="D25:O25"/>
    <mergeCell ref="V15:AA15"/>
    <mergeCell ref="V48:AA48"/>
    <mergeCell ref="V34:AA34"/>
    <mergeCell ref="V26:AA26"/>
    <mergeCell ref="P26:U26"/>
    <mergeCell ref="P43:U43"/>
    <mergeCell ref="V43:AA43"/>
    <mergeCell ref="V35:AA35"/>
    <mergeCell ref="V22:AA22"/>
    <mergeCell ref="P42:U42"/>
    <mergeCell ref="V42:AA42"/>
    <mergeCell ref="P24:U24"/>
    <mergeCell ref="V24:AA24"/>
    <mergeCell ref="P25:U25"/>
    <mergeCell ref="V25:AA25"/>
    <mergeCell ref="V23:AA23"/>
    <mergeCell ref="A11:C11"/>
    <mergeCell ref="D11:O11"/>
    <mergeCell ref="P11:U11"/>
    <mergeCell ref="A48:C48"/>
    <mergeCell ref="D48:O48"/>
    <mergeCell ref="P48:U48"/>
    <mergeCell ref="P34:U34"/>
    <mergeCell ref="A35:C35"/>
    <mergeCell ref="P35:U35"/>
    <mergeCell ref="A43:C43"/>
    <mergeCell ref="A42:C42"/>
    <mergeCell ref="D23:O23"/>
    <mergeCell ref="A23:C23"/>
    <mergeCell ref="P23:U23"/>
    <mergeCell ref="A26:C26"/>
    <mergeCell ref="D26:O26"/>
    <mergeCell ref="D2:E2"/>
    <mergeCell ref="A21:C21"/>
    <mergeCell ref="D21:O21"/>
    <mergeCell ref="P21:U21"/>
    <mergeCell ref="V21:AA21"/>
    <mergeCell ref="A4:AA4"/>
    <mergeCell ref="A10:C10"/>
    <mergeCell ref="D10:O10"/>
    <mergeCell ref="P10:U10"/>
    <mergeCell ref="V10:AA10"/>
    <mergeCell ref="V16:AA16"/>
    <mergeCell ref="V11:AA11"/>
    <mergeCell ref="A16:C16"/>
    <mergeCell ref="D16:O16"/>
    <mergeCell ref="P16:U16"/>
    <mergeCell ref="A15:C15"/>
    <mergeCell ref="D15:O15"/>
    <mergeCell ref="P15:U15"/>
    <mergeCell ref="A22:C22"/>
    <mergeCell ref="D22:O22"/>
    <mergeCell ref="P22:U22"/>
    <mergeCell ref="A20:C20"/>
    <mergeCell ref="D20:O20"/>
    <mergeCell ref="P20:U20"/>
  </mergeCells>
  <phoneticPr fontId="2"/>
  <printOptions horizontalCentered="1"/>
  <pageMargins left="0.78740157480314965" right="0.78740157480314965" top="0.78740157480314965" bottom="0.59055118110236227" header="0.11811023622047245"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DBF7D-DE1C-42D5-9A16-DB386830161A}">
  <sheetPr>
    <tabColor rgb="FFFFFF00"/>
    <pageSetUpPr fitToPage="1"/>
  </sheetPr>
  <dimension ref="A1:AK54"/>
  <sheetViews>
    <sheetView view="pageBreakPreview" zoomScale="85" zoomScaleNormal="85" zoomScaleSheetLayoutView="85" workbookViewId="0">
      <selection activeCell="W10" sqref="W10"/>
    </sheetView>
  </sheetViews>
  <sheetFormatPr defaultColWidth="3.25" defaultRowHeight="13.5" x14ac:dyDescent="0.15"/>
  <cols>
    <col min="1" max="2" width="3.25" customWidth="1"/>
    <col min="3" max="12" width="2.875" customWidth="1"/>
    <col min="13" max="15" width="1.5" style="91" customWidth="1"/>
    <col min="16" max="18" width="1.5" customWidth="1"/>
    <col min="19" max="27" width="1.375" style="5" customWidth="1"/>
    <col min="28" max="32" width="11.125" customWidth="1"/>
  </cols>
  <sheetData>
    <row r="1" spans="1:32" ht="21.75" customHeight="1" x14ac:dyDescent="0.15">
      <c r="A1" s="57" t="s">
        <v>164</v>
      </c>
      <c r="B1" s="57"/>
      <c r="C1" s="57"/>
      <c r="D1" s="57"/>
      <c r="E1" s="57"/>
      <c r="F1" s="57"/>
      <c r="G1" s="57"/>
      <c r="H1" s="57"/>
      <c r="I1" s="57"/>
      <c r="J1" s="57"/>
      <c r="K1" s="57"/>
      <c r="L1" s="57"/>
      <c r="M1" s="64"/>
      <c r="N1" s="64"/>
      <c r="O1" s="64"/>
      <c r="P1" s="57"/>
      <c r="Q1" s="57"/>
      <c r="R1" s="57"/>
      <c r="S1" s="4"/>
      <c r="AE1" s="65"/>
      <c r="AF1" s="65" t="s">
        <v>120</v>
      </c>
    </row>
    <row r="2" spans="1:32" ht="46.5" customHeight="1" x14ac:dyDescent="0.15">
      <c r="A2" s="217" t="s">
        <v>121</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row>
    <row r="3" spans="1:32" s="67" customFormat="1" ht="14.25" x14ac:dyDescent="0.15">
      <c r="A3" s="66" t="s">
        <v>122</v>
      </c>
      <c r="M3" s="68"/>
      <c r="N3" s="68"/>
      <c r="O3" s="68"/>
      <c r="S3" s="69"/>
      <c r="T3" s="69"/>
      <c r="U3" s="69"/>
      <c r="V3" s="69"/>
      <c r="W3" s="69"/>
      <c r="X3" s="69"/>
      <c r="Y3" s="69"/>
      <c r="Z3" s="69"/>
      <c r="AA3" s="69"/>
    </row>
    <row r="4" spans="1:32" s="67" customFormat="1" ht="14.25" x14ac:dyDescent="0.15">
      <c r="M4" s="68"/>
      <c r="N4" s="68"/>
      <c r="O4" s="68"/>
      <c r="Y4" s="69"/>
      <c r="Z4" s="69"/>
      <c r="AA4" s="69"/>
      <c r="AC4" s="69" t="s">
        <v>123</v>
      </c>
      <c r="AD4" s="69"/>
      <c r="AE4" s="69"/>
      <c r="AF4" s="69"/>
    </row>
    <row r="5" spans="1:32" s="67" customFormat="1" ht="14.25" x14ac:dyDescent="0.15">
      <c r="M5" s="68"/>
      <c r="N5" s="68"/>
      <c r="O5" s="68"/>
      <c r="Y5" s="69"/>
      <c r="Z5" s="69"/>
      <c r="AA5" s="69"/>
      <c r="AC5" s="69" t="s">
        <v>124</v>
      </c>
      <c r="AD5" s="69"/>
      <c r="AE5" s="69"/>
      <c r="AF5" s="69"/>
    </row>
    <row r="6" spans="1:32" s="67" customFormat="1" ht="14.25" x14ac:dyDescent="0.15">
      <c r="M6" s="68"/>
      <c r="N6" s="68"/>
      <c r="O6" s="68"/>
      <c r="S6" s="69"/>
      <c r="T6" s="69"/>
      <c r="U6" s="69"/>
      <c r="V6" s="69"/>
      <c r="W6" s="69"/>
      <c r="X6" s="69"/>
      <c r="Y6" s="69"/>
      <c r="Z6" s="69"/>
      <c r="AA6" s="69"/>
    </row>
    <row r="7" spans="1:32" s="67" customFormat="1" ht="14.25" x14ac:dyDescent="0.15">
      <c r="A7" s="67" t="s">
        <v>125</v>
      </c>
      <c r="E7" s="70"/>
      <c r="F7" s="70"/>
      <c r="G7" s="70"/>
      <c r="H7" s="70"/>
      <c r="I7" s="70"/>
      <c r="J7" s="70"/>
      <c r="K7" s="70"/>
      <c r="L7" s="70"/>
      <c r="M7" s="71"/>
      <c r="N7" s="71"/>
      <c r="O7" s="71"/>
      <c r="P7" s="70"/>
      <c r="Q7" s="70"/>
      <c r="R7" s="70"/>
      <c r="S7" s="72"/>
      <c r="T7" s="72"/>
      <c r="U7" s="72"/>
      <c r="V7" s="72"/>
      <c r="W7" s="72"/>
      <c r="X7" s="72"/>
      <c r="Y7" s="72"/>
      <c r="Z7" s="72"/>
      <c r="AA7" s="72"/>
      <c r="AB7" s="70"/>
      <c r="AC7" s="70"/>
      <c r="AD7" s="70"/>
      <c r="AE7" s="70"/>
      <c r="AF7" s="70"/>
    </row>
    <row r="8" spans="1:32" s="67" customFormat="1" ht="14.25" x14ac:dyDescent="0.15">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row>
    <row r="9" spans="1:32" s="67" customFormat="1" ht="14.25" x14ac:dyDescent="0.15">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row>
    <row r="10" spans="1:32" s="67" customFormat="1" ht="14.25" x14ac:dyDescent="0.15">
      <c r="M10" s="68"/>
      <c r="N10" s="68"/>
      <c r="O10" s="68"/>
      <c r="S10" s="69"/>
      <c r="T10" s="69"/>
      <c r="U10" s="69"/>
      <c r="V10" s="69"/>
      <c r="W10" s="69"/>
      <c r="X10" s="69"/>
      <c r="Y10" s="69"/>
      <c r="Z10" s="69"/>
      <c r="AA10" s="69"/>
    </row>
    <row r="11" spans="1:32" s="67" customFormat="1" ht="14.25" x14ac:dyDescent="0.15">
      <c r="A11" s="66" t="s">
        <v>126</v>
      </c>
      <c r="L11" s="75"/>
      <c r="M11" s="75"/>
      <c r="N11" s="75"/>
      <c r="O11" s="75"/>
      <c r="P11" s="75"/>
      <c r="Q11" s="75"/>
      <c r="R11" s="75"/>
      <c r="S11" s="75"/>
      <c r="T11" s="75"/>
      <c r="U11" s="75"/>
      <c r="V11" s="75"/>
      <c r="W11" s="69"/>
      <c r="X11" s="69"/>
      <c r="Y11" s="69"/>
      <c r="Z11" s="69"/>
      <c r="AA11" s="69"/>
    </row>
    <row r="12" spans="1:32" s="67" customFormat="1" ht="14.25" x14ac:dyDescent="0.15">
      <c r="A12" s="66"/>
      <c r="L12" s="75"/>
      <c r="M12" s="75"/>
      <c r="N12" s="75"/>
      <c r="O12" s="75"/>
      <c r="P12" s="75"/>
      <c r="Q12" s="75"/>
      <c r="R12" s="75"/>
      <c r="S12" s="75"/>
      <c r="T12" s="75"/>
      <c r="U12" s="75"/>
      <c r="V12" s="75"/>
      <c r="W12" s="69"/>
      <c r="X12" s="69"/>
      <c r="Y12" s="69"/>
      <c r="Z12" s="69"/>
      <c r="AA12" s="69"/>
      <c r="AF12" s="76" t="s">
        <v>127</v>
      </c>
    </row>
    <row r="13" spans="1:32" s="67" customFormat="1" ht="14.25" x14ac:dyDescent="0.15">
      <c r="A13" s="218"/>
      <c r="B13" s="219"/>
      <c r="C13" s="218" t="s">
        <v>128</v>
      </c>
      <c r="D13" s="222"/>
      <c r="E13" s="222"/>
      <c r="F13" s="222"/>
      <c r="G13" s="222"/>
      <c r="H13" s="222"/>
      <c r="I13" s="222"/>
      <c r="J13" s="222"/>
      <c r="K13" s="222"/>
      <c r="L13" s="219"/>
      <c r="M13" s="224" t="s">
        <v>129</v>
      </c>
      <c r="N13" s="225"/>
      <c r="O13" s="225"/>
      <c r="P13" s="225"/>
      <c r="Q13" s="225"/>
      <c r="R13" s="226"/>
      <c r="S13" s="230" t="s">
        <v>23</v>
      </c>
      <c r="T13" s="231"/>
      <c r="U13" s="231"/>
      <c r="V13" s="231"/>
      <c r="W13" s="231"/>
      <c r="X13" s="231"/>
      <c r="Y13" s="231"/>
      <c r="Z13" s="231"/>
      <c r="AA13" s="232"/>
      <c r="AB13" s="236" t="s">
        <v>130</v>
      </c>
      <c r="AC13" s="236"/>
      <c r="AD13" s="236"/>
      <c r="AE13" s="236"/>
      <c r="AF13" s="236"/>
    </row>
    <row r="14" spans="1:32" s="67" customFormat="1" ht="20.100000000000001" customHeight="1" x14ac:dyDescent="0.15">
      <c r="A14" s="220"/>
      <c r="B14" s="221"/>
      <c r="C14" s="220"/>
      <c r="D14" s="223"/>
      <c r="E14" s="223"/>
      <c r="F14" s="223"/>
      <c r="G14" s="223"/>
      <c r="H14" s="223"/>
      <c r="I14" s="223"/>
      <c r="J14" s="223"/>
      <c r="K14" s="223"/>
      <c r="L14" s="221"/>
      <c r="M14" s="227"/>
      <c r="N14" s="228"/>
      <c r="O14" s="228"/>
      <c r="P14" s="228"/>
      <c r="Q14" s="228"/>
      <c r="R14" s="229"/>
      <c r="S14" s="233"/>
      <c r="T14" s="234"/>
      <c r="U14" s="234"/>
      <c r="V14" s="234"/>
      <c r="W14" s="234"/>
      <c r="X14" s="234"/>
      <c r="Y14" s="234"/>
      <c r="Z14" s="234"/>
      <c r="AA14" s="235"/>
      <c r="AB14" s="77" t="s">
        <v>131</v>
      </c>
      <c r="AC14" s="77" t="s">
        <v>132</v>
      </c>
      <c r="AD14" s="77" t="s">
        <v>133</v>
      </c>
      <c r="AE14" s="77" t="s">
        <v>134</v>
      </c>
      <c r="AF14" s="77" t="s">
        <v>135</v>
      </c>
    </row>
    <row r="15" spans="1:32" s="67" customFormat="1" ht="37.5" customHeight="1" x14ac:dyDescent="0.15">
      <c r="A15" s="194" t="s">
        <v>136</v>
      </c>
      <c r="B15" s="195"/>
      <c r="C15" s="196" t="s">
        <v>137</v>
      </c>
      <c r="D15" s="197"/>
      <c r="E15" s="197"/>
      <c r="F15" s="197"/>
      <c r="G15" s="197"/>
      <c r="H15" s="197"/>
      <c r="I15" s="197"/>
      <c r="J15" s="197"/>
      <c r="K15" s="197"/>
      <c r="L15" s="198"/>
      <c r="M15" s="199"/>
      <c r="N15" s="200"/>
      <c r="O15" s="200"/>
      <c r="P15" s="200"/>
      <c r="Q15" s="200"/>
      <c r="R15" s="201"/>
      <c r="S15" s="202">
        <f>'算出表（医薬品・再生医療等製品）'!V84</f>
        <v>0</v>
      </c>
      <c r="T15" s="203"/>
      <c r="U15" s="203"/>
      <c r="V15" s="203"/>
      <c r="W15" s="203"/>
      <c r="X15" s="203"/>
      <c r="Y15" s="203"/>
      <c r="Z15" s="203"/>
      <c r="AA15" s="204"/>
      <c r="AB15" s="78"/>
      <c r="AC15" s="78"/>
      <c r="AD15" s="78"/>
      <c r="AF15" s="78">
        <v>42736</v>
      </c>
    </row>
    <row r="16" spans="1:32" s="67" customFormat="1" ht="37.5" customHeight="1" x14ac:dyDescent="0.15">
      <c r="A16" s="194" t="s">
        <v>138</v>
      </c>
      <c r="B16" s="195"/>
      <c r="C16" s="213" t="str">
        <f>'支払計画書（医薬品・再生医療・製版後臨床）'!D21</f>
        <v>設定してください。例） Visit1-Visit8</v>
      </c>
      <c r="D16" s="214"/>
      <c r="E16" s="214"/>
      <c r="F16" s="214"/>
      <c r="G16" s="214"/>
      <c r="H16" s="214"/>
      <c r="I16" s="214"/>
      <c r="J16" s="214"/>
      <c r="K16" s="214"/>
      <c r="L16" s="215"/>
      <c r="M16" s="205">
        <v>0.4</v>
      </c>
      <c r="N16" s="206"/>
      <c r="O16" s="206"/>
      <c r="P16" s="206"/>
      <c r="Q16" s="206"/>
      <c r="R16" s="207"/>
      <c r="S16" s="202">
        <f>'支払計画書（医薬品・再生医療・製版後臨床）'!V21</f>
        <v>0</v>
      </c>
      <c r="T16" s="203"/>
      <c r="U16" s="203"/>
      <c r="V16" s="203"/>
      <c r="W16" s="203"/>
      <c r="X16" s="203"/>
      <c r="Y16" s="203"/>
      <c r="Z16" s="203"/>
      <c r="AA16" s="204"/>
      <c r="AB16" s="79">
        <v>42461</v>
      </c>
      <c r="AC16" s="79">
        <v>42522</v>
      </c>
      <c r="AD16" s="79">
        <v>42644</v>
      </c>
      <c r="AE16" s="78">
        <v>42736</v>
      </c>
      <c r="AF16" s="78"/>
    </row>
    <row r="17" spans="1:32" s="67" customFormat="1" ht="37.5" customHeight="1" x14ac:dyDescent="0.15">
      <c r="A17" s="194" t="s">
        <v>139</v>
      </c>
      <c r="B17" s="195"/>
      <c r="C17" s="213" t="str">
        <f>'支払計画書（医薬品・再生医療・製版後臨床）'!D22</f>
        <v>設定してください。例） Visit9-Visit11</v>
      </c>
      <c r="D17" s="214"/>
      <c r="E17" s="214"/>
      <c r="F17" s="214"/>
      <c r="G17" s="214"/>
      <c r="H17" s="214"/>
      <c r="I17" s="214"/>
      <c r="J17" s="214"/>
      <c r="K17" s="214"/>
      <c r="L17" s="215"/>
      <c r="M17" s="205">
        <v>0.15</v>
      </c>
      <c r="N17" s="206"/>
      <c r="O17" s="206"/>
      <c r="P17" s="206"/>
      <c r="Q17" s="206"/>
      <c r="R17" s="207"/>
      <c r="S17" s="202">
        <f>'支払計画書（医薬品・再生医療・製版後臨床）'!V22</f>
        <v>0</v>
      </c>
      <c r="T17" s="203"/>
      <c r="U17" s="203"/>
      <c r="V17" s="203"/>
      <c r="W17" s="203"/>
      <c r="X17" s="203"/>
      <c r="Y17" s="203"/>
      <c r="Z17" s="203"/>
      <c r="AA17" s="204"/>
      <c r="AB17" s="79">
        <v>42522</v>
      </c>
      <c r="AC17" s="79">
        <v>42644</v>
      </c>
      <c r="AD17" s="79">
        <v>42705</v>
      </c>
      <c r="AE17" s="78"/>
      <c r="AF17" s="78"/>
    </row>
    <row r="18" spans="1:32" s="67" customFormat="1" ht="37.5" customHeight="1" x14ac:dyDescent="0.15">
      <c r="A18" s="194" t="s">
        <v>140</v>
      </c>
      <c r="B18" s="195"/>
      <c r="C18" s="213" t="str">
        <f>'支払計画書（医薬品・再生医療・製版後臨床）'!D23</f>
        <v>設定してください。例） Visit12-Visit14</v>
      </c>
      <c r="D18" s="214"/>
      <c r="E18" s="214"/>
      <c r="F18" s="214"/>
      <c r="G18" s="214"/>
      <c r="H18" s="214"/>
      <c r="I18" s="214"/>
      <c r="J18" s="214"/>
      <c r="K18" s="214"/>
      <c r="L18" s="215"/>
      <c r="M18" s="205">
        <v>0.15</v>
      </c>
      <c r="N18" s="206"/>
      <c r="O18" s="206"/>
      <c r="P18" s="206"/>
      <c r="Q18" s="206"/>
      <c r="R18" s="207"/>
      <c r="S18" s="202">
        <f>'支払計画書（医薬品・再生医療・製版後臨床）'!V23</f>
        <v>0</v>
      </c>
      <c r="T18" s="203"/>
      <c r="U18" s="203"/>
      <c r="V18" s="203"/>
      <c r="W18" s="203"/>
      <c r="X18" s="203"/>
      <c r="Y18" s="203"/>
      <c r="Z18" s="203"/>
      <c r="AA18" s="204"/>
      <c r="AB18" s="79">
        <v>42583</v>
      </c>
      <c r="AC18" s="79">
        <v>42705</v>
      </c>
      <c r="AD18" s="78">
        <v>42736</v>
      </c>
      <c r="AE18" s="78"/>
      <c r="AF18" s="78"/>
    </row>
    <row r="19" spans="1:32" s="67" customFormat="1" ht="37.5" customHeight="1" x14ac:dyDescent="0.15">
      <c r="A19" s="194" t="s">
        <v>141</v>
      </c>
      <c r="B19" s="195"/>
      <c r="C19" s="216" t="str">
        <f>'支払計画書（医薬品・再生医療・製版後臨床）'!D24</f>
        <v>設定してください。例） Visit15-Visit17</v>
      </c>
      <c r="D19" s="214"/>
      <c r="E19" s="214"/>
      <c r="F19" s="214"/>
      <c r="G19" s="214"/>
      <c r="H19" s="214"/>
      <c r="I19" s="214"/>
      <c r="J19" s="214"/>
      <c r="K19" s="214"/>
      <c r="L19" s="215"/>
      <c r="M19" s="205">
        <v>0.15</v>
      </c>
      <c r="N19" s="206"/>
      <c r="O19" s="206"/>
      <c r="P19" s="206"/>
      <c r="Q19" s="206"/>
      <c r="R19" s="207"/>
      <c r="S19" s="202">
        <f>'支払計画書（医薬品・再生医療・製版後臨床）'!V24</f>
        <v>0</v>
      </c>
      <c r="T19" s="203"/>
      <c r="U19" s="203"/>
      <c r="V19" s="203"/>
      <c r="W19" s="203"/>
      <c r="X19" s="203"/>
      <c r="Y19" s="203"/>
      <c r="Z19" s="203"/>
      <c r="AA19" s="204"/>
      <c r="AB19" s="79">
        <v>42644</v>
      </c>
      <c r="AC19" s="78">
        <v>42736</v>
      </c>
      <c r="AD19" s="78"/>
      <c r="AE19" s="78"/>
      <c r="AF19" s="78"/>
    </row>
    <row r="20" spans="1:32" s="67" customFormat="1" ht="37.5" customHeight="1" x14ac:dyDescent="0.15">
      <c r="A20" s="194" t="s">
        <v>142</v>
      </c>
      <c r="B20" s="195"/>
      <c r="C20" s="213" t="str">
        <f>'支払計画書（医薬品・再生医療・製版後臨床）'!D25</f>
        <v>設定してください。例） Visit18-Visit20</v>
      </c>
      <c r="D20" s="214"/>
      <c r="E20" s="214"/>
      <c r="F20" s="214"/>
      <c r="G20" s="214"/>
      <c r="H20" s="214"/>
      <c r="I20" s="214"/>
      <c r="J20" s="214"/>
      <c r="K20" s="214"/>
      <c r="L20" s="215"/>
      <c r="M20" s="205">
        <v>0.15</v>
      </c>
      <c r="N20" s="206"/>
      <c r="O20" s="206"/>
      <c r="P20" s="206"/>
      <c r="Q20" s="206"/>
      <c r="R20" s="207"/>
      <c r="S20" s="202">
        <f>'支払計画書（医薬品・再生医療・製版後臨床）'!V25</f>
        <v>0</v>
      </c>
      <c r="T20" s="203"/>
      <c r="U20" s="203"/>
      <c r="V20" s="203"/>
      <c r="W20" s="203"/>
      <c r="X20" s="203"/>
      <c r="Y20" s="203"/>
      <c r="Z20" s="203"/>
      <c r="AA20" s="204"/>
      <c r="AB20" s="79">
        <v>42705</v>
      </c>
      <c r="AC20" s="78"/>
      <c r="AD20" s="78"/>
      <c r="AE20" s="78"/>
      <c r="AF20" s="78"/>
    </row>
    <row r="21" spans="1:32" s="67" customFormat="1" ht="37.5" customHeight="1" x14ac:dyDescent="0.15">
      <c r="A21" s="211" t="s">
        <v>56</v>
      </c>
      <c r="B21" s="212"/>
      <c r="C21" s="213" t="str">
        <f>'支払計画書（医薬品・再生医療・製版後臨床）'!D35</f>
        <v>設定してください。</v>
      </c>
      <c r="D21" s="214"/>
      <c r="E21" s="214"/>
      <c r="F21" s="214"/>
      <c r="G21" s="214"/>
      <c r="H21" s="214"/>
      <c r="I21" s="214"/>
      <c r="J21" s="214"/>
      <c r="K21" s="214"/>
      <c r="L21" s="215"/>
      <c r="M21" s="205"/>
      <c r="N21" s="206"/>
      <c r="O21" s="206"/>
      <c r="P21" s="206"/>
      <c r="Q21" s="206"/>
      <c r="R21" s="207"/>
      <c r="S21" s="202">
        <f>'支払計画書（医薬品・再生医療・製版後臨床）'!V35</f>
        <v>0</v>
      </c>
      <c r="T21" s="203"/>
      <c r="U21" s="203"/>
      <c r="V21" s="203"/>
      <c r="W21" s="203"/>
      <c r="X21" s="203"/>
      <c r="Y21" s="203"/>
      <c r="Z21" s="203"/>
      <c r="AA21" s="204"/>
      <c r="AB21" s="78">
        <v>42736</v>
      </c>
      <c r="AC21" s="78"/>
      <c r="AD21" s="78"/>
      <c r="AE21" s="78"/>
      <c r="AF21" s="78"/>
    </row>
    <row r="22" spans="1:32" s="67" customFormat="1" ht="37.5" customHeight="1" x14ac:dyDescent="0.15">
      <c r="A22" s="194"/>
      <c r="B22" s="195"/>
      <c r="C22" s="196"/>
      <c r="D22" s="197"/>
      <c r="E22" s="197"/>
      <c r="F22" s="197"/>
      <c r="G22" s="197"/>
      <c r="H22" s="197"/>
      <c r="I22" s="197"/>
      <c r="J22" s="197"/>
      <c r="K22" s="197"/>
      <c r="L22" s="198"/>
      <c r="M22" s="199"/>
      <c r="N22" s="200"/>
      <c r="O22" s="200"/>
      <c r="P22" s="200"/>
      <c r="Q22" s="200"/>
      <c r="R22" s="201"/>
      <c r="S22" s="202"/>
      <c r="T22" s="203"/>
      <c r="U22" s="203"/>
      <c r="V22" s="203"/>
      <c r="W22" s="203"/>
      <c r="X22" s="203"/>
      <c r="Y22" s="203"/>
      <c r="Z22" s="203"/>
      <c r="AA22" s="204"/>
      <c r="AB22" s="78"/>
      <c r="AC22" s="78"/>
      <c r="AD22" s="78"/>
      <c r="AE22" s="78"/>
      <c r="AF22" s="78"/>
    </row>
    <row r="23" spans="1:32" s="67" customFormat="1" ht="37.5" customHeight="1" x14ac:dyDescent="0.15">
      <c r="A23" s="194"/>
      <c r="B23" s="195"/>
      <c r="C23" s="196"/>
      <c r="D23" s="197"/>
      <c r="E23" s="197"/>
      <c r="F23" s="197"/>
      <c r="G23" s="197"/>
      <c r="H23" s="197"/>
      <c r="I23" s="197"/>
      <c r="J23" s="197"/>
      <c r="K23" s="197"/>
      <c r="L23" s="198"/>
      <c r="M23" s="199"/>
      <c r="N23" s="200"/>
      <c r="O23" s="200"/>
      <c r="P23" s="200"/>
      <c r="Q23" s="200"/>
      <c r="R23" s="201"/>
      <c r="S23" s="202"/>
      <c r="T23" s="203"/>
      <c r="U23" s="203"/>
      <c r="V23" s="203"/>
      <c r="W23" s="203"/>
      <c r="X23" s="203"/>
      <c r="Y23" s="203"/>
      <c r="Z23" s="203"/>
      <c r="AA23" s="204"/>
      <c r="AB23" s="78"/>
      <c r="AC23" s="78"/>
      <c r="AD23" s="78"/>
      <c r="AE23" s="78"/>
      <c r="AF23" s="78"/>
    </row>
    <row r="24" spans="1:32" s="67" customFormat="1" ht="37.5" customHeight="1" x14ac:dyDescent="0.15">
      <c r="A24" s="194"/>
      <c r="B24" s="195"/>
      <c r="C24" s="196"/>
      <c r="D24" s="197"/>
      <c r="E24" s="197"/>
      <c r="F24" s="197"/>
      <c r="G24" s="197"/>
      <c r="H24" s="197"/>
      <c r="I24" s="197"/>
      <c r="J24" s="197"/>
      <c r="K24" s="197"/>
      <c r="L24" s="198"/>
      <c r="M24" s="199"/>
      <c r="N24" s="200"/>
      <c r="O24" s="200"/>
      <c r="P24" s="200"/>
      <c r="Q24" s="200"/>
      <c r="R24" s="201"/>
      <c r="S24" s="202"/>
      <c r="T24" s="203"/>
      <c r="U24" s="203"/>
      <c r="V24" s="203"/>
      <c r="W24" s="203"/>
      <c r="X24" s="203"/>
      <c r="Y24" s="203"/>
      <c r="Z24" s="203"/>
      <c r="AA24" s="204"/>
      <c r="AB24" s="78"/>
      <c r="AC24" s="78"/>
      <c r="AD24" s="78"/>
      <c r="AE24" s="78"/>
      <c r="AF24" s="78"/>
    </row>
    <row r="25" spans="1:32" s="67" customFormat="1" ht="37.5" customHeight="1" x14ac:dyDescent="0.15">
      <c r="A25" s="194"/>
      <c r="B25" s="195"/>
      <c r="C25" s="196"/>
      <c r="D25" s="197"/>
      <c r="E25" s="197"/>
      <c r="F25" s="197"/>
      <c r="G25" s="197"/>
      <c r="H25" s="197"/>
      <c r="I25" s="197"/>
      <c r="J25" s="197"/>
      <c r="K25" s="197"/>
      <c r="L25" s="198"/>
      <c r="M25" s="199"/>
      <c r="N25" s="200"/>
      <c r="O25" s="200"/>
      <c r="P25" s="200"/>
      <c r="Q25" s="200"/>
      <c r="R25" s="201"/>
      <c r="S25" s="202"/>
      <c r="T25" s="203"/>
      <c r="U25" s="203"/>
      <c r="V25" s="203"/>
      <c r="W25" s="203"/>
      <c r="X25" s="203"/>
      <c r="Y25" s="203"/>
      <c r="Z25" s="203"/>
      <c r="AA25" s="204"/>
      <c r="AB25" s="78"/>
      <c r="AC25" s="78"/>
      <c r="AD25" s="78"/>
      <c r="AE25" s="78"/>
      <c r="AF25" s="78"/>
    </row>
    <row r="26" spans="1:32" s="67" customFormat="1" ht="37.5" customHeight="1" x14ac:dyDescent="0.15">
      <c r="A26" s="194"/>
      <c r="B26" s="195"/>
      <c r="C26" s="196" t="s">
        <v>18</v>
      </c>
      <c r="D26" s="197"/>
      <c r="E26" s="197"/>
      <c r="F26" s="197"/>
      <c r="G26" s="197"/>
      <c r="H26" s="197"/>
      <c r="I26" s="197"/>
      <c r="J26" s="197"/>
      <c r="K26" s="197"/>
      <c r="L26" s="198"/>
      <c r="M26" s="205">
        <f>+SUM(M16:R25)</f>
        <v>1</v>
      </c>
      <c r="N26" s="206"/>
      <c r="O26" s="206"/>
      <c r="P26" s="206"/>
      <c r="Q26" s="206"/>
      <c r="R26" s="207"/>
      <c r="S26" s="208" t="s">
        <v>27</v>
      </c>
      <c r="T26" s="209"/>
      <c r="U26" s="209"/>
      <c r="V26" s="209"/>
      <c r="W26" s="209"/>
      <c r="X26" s="209"/>
      <c r="Y26" s="209"/>
      <c r="Z26" s="209"/>
      <c r="AA26" s="210"/>
      <c r="AB26" s="80">
        <f>+SUM(AB45:AB53)</f>
        <v>0</v>
      </c>
      <c r="AC26" s="80">
        <f>+SUM(AC45:AC53)</f>
        <v>0</v>
      </c>
      <c r="AD26" s="80">
        <f>+SUM(AD45:AD53)</f>
        <v>0</v>
      </c>
      <c r="AE26" s="80">
        <f>+SUM(AE45:AE53)</f>
        <v>0</v>
      </c>
      <c r="AF26" s="80">
        <f>+SUM(AF45:AF53)</f>
        <v>0</v>
      </c>
    </row>
    <row r="27" spans="1:32" s="67" customFormat="1" ht="11.25" customHeight="1" thickBot="1" x14ac:dyDescent="0.2">
      <c r="A27" s="81"/>
      <c r="B27" s="81"/>
      <c r="C27" s="82"/>
      <c r="D27" s="82"/>
      <c r="E27" s="82"/>
      <c r="F27" s="82"/>
      <c r="G27" s="82"/>
      <c r="H27" s="82"/>
      <c r="I27" s="82"/>
      <c r="J27" s="82"/>
      <c r="K27" s="82"/>
      <c r="L27" s="82"/>
      <c r="M27" s="83"/>
      <c r="N27" s="81"/>
      <c r="O27" s="81"/>
      <c r="P27" s="81"/>
      <c r="Q27" s="81"/>
      <c r="R27" s="81"/>
      <c r="S27" s="84"/>
      <c r="T27" s="84"/>
      <c r="U27" s="84"/>
      <c r="V27" s="84"/>
      <c r="W27" s="84"/>
      <c r="X27" s="84"/>
      <c r="Y27" s="84"/>
      <c r="Z27" s="84"/>
      <c r="AA27" s="84"/>
      <c r="AB27" s="85"/>
      <c r="AC27" s="85"/>
      <c r="AD27" s="85"/>
      <c r="AE27" s="85"/>
      <c r="AF27" s="85"/>
    </row>
    <row r="28" spans="1:32" s="67" customFormat="1" ht="30" customHeight="1" thickBot="1" x14ac:dyDescent="0.2">
      <c r="B28" s="86"/>
      <c r="C28" s="86"/>
      <c r="D28" s="86"/>
      <c r="E28" s="86"/>
      <c r="F28" s="86"/>
      <c r="G28" s="86"/>
      <c r="H28" s="86"/>
      <c r="I28" s="86"/>
      <c r="J28" s="86"/>
      <c r="K28" s="86"/>
      <c r="L28" s="87" t="s">
        <v>143</v>
      </c>
      <c r="M28" s="188">
        <f>+SUM(AB26:AF26)</f>
        <v>0</v>
      </c>
      <c r="N28" s="189"/>
      <c r="O28" s="189"/>
      <c r="P28" s="189"/>
      <c r="Q28" s="189"/>
      <c r="R28" s="189"/>
      <c r="S28" s="189"/>
      <c r="T28" s="189"/>
      <c r="U28" s="189"/>
      <c r="V28" s="189"/>
      <c r="W28" s="189"/>
      <c r="X28" s="189"/>
      <c r="Y28" s="189"/>
      <c r="Z28" s="189"/>
      <c r="AA28" s="190"/>
      <c r="AB28" s="85"/>
      <c r="AC28" s="85"/>
      <c r="AD28" s="85"/>
      <c r="AE28" s="85"/>
      <c r="AF28" s="85"/>
    </row>
    <row r="29" spans="1:32" s="67" customFormat="1" ht="19.5" customHeight="1" x14ac:dyDescent="0.15">
      <c r="A29" s="67" t="s">
        <v>144</v>
      </c>
      <c r="B29" s="86"/>
      <c r="C29" s="86"/>
      <c r="D29" s="86"/>
      <c r="E29" s="86"/>
      <c r="F29" s="86"/>
      <c r="G29" s="86"/>
      <c r="H29" s="86"/>
      <c r="I29" s="86"/>
      <c r="J29" s="86"/>
      <c r="K29" s="86"/>
      <c r="L29" s="87"/>
      <c r="M29" s="88"/>
      <c r="N29" s="88"/>
      <c r="O29" s="88"/>
      <c r="P29" s="88"/>
      <c r="Q29" s="88"/>
      <c r="R29" s="88"/>
      <c r="S29" s="88"/>
      <c r="T29" s="88"/>
      <c r="U29" s="88"/>
      <c r="V29" s="88"/>
      <c r="W29" s="88"/>
      <c r="X29" s="88"/>
      <c r="Y29" s="88"/>
      <c r="Z29" s="88"/>
      <c r="AA29" s="88"/>
    </row>
    <row r="30" spans="1:32" s="67" customFormat="1" ht="19.5" customHeight="1" x14ac:dyDescent="0.15">
      <c r="A30" s="191" t="s">
        <v>145</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row>
    <row r="31" spans="1:32" s="68" customFormat="1" ht="19.5" customHeight="1" x14ac:dyDescent="0.15">
      <c r="A31" s="192" t="s">
        <v>146</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row>
    <row r="32" spans="1:32" s="68" customFormat="1" ht="19.5" customHeight="1" x14ac:dyDescent="0.15">
      <c r="A32" s="192" t="s">
        <v>147</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row>
    <row r="33" spans="1:37" s="67" customFormat="1" ht="19.5" customHeight="1" x14ac:dyDescent="0.15">
      <c r="A33" s="191" t="s">
        <v>148</v>
      </c>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K33" s="92"/>
    </row>
    <row r="34" spans="1:37" s="67" customFormat="1" ht="9.75" customHeight="1" x14ac:dyDescent="0.15">
      <c r="A34" s="19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row>
    <row r="35" spans="1:37" s="67" customFormat="1" ht="15" customHeight="1" x14ac:dyDescent="0.15">
      <c r="A35" s="193" t="s">
        <v>149</v>
      </c>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row>
    <row r="36" spans="1:37" s="67" customFormat="1" ht="15" customHeight="1" x14ac:dyDescent="0.15">
      <c r="A36" s="191" t="s">
        <v>150</v>
      </c>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row>
    <row r="37" spans="1:37" s="67" customFormat="1" ht="15" customHeight="1" x14ac:dyDescent="0.15">
      <c r="A37" s="191" t="s">
        <v>217</v>
      </c>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row>
    <row r="38" spans="1:37" s="67" customFormat="1" ht="18.75" customHeight="1" x14ac:dyDescent="0.15">
      <c r="A38" s="191" t="s">
        <v>216</v>
      </c>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row>
    <row r="39" spans="1:37" s="67" customFormat="1" ht="18.75" customHeight="1" x14ac:dyDescent="0.15"/>
    <row r="40" spans="1:37" s="67" customFormat="1" ht="35.25" customHeight="1" x14ac:dyDescent="0.15">
      <c r="A40" s="67" t="s">
        <v>151</v>
      </c>
      <c r="N40" s="67" t="s">
        <v>152</v>
      </c>
      <c r="T40" s="67" t="s">
        <v>153</v>
      </c>
      <c r="Z40" s="67" t="s">
        <v>154</v>
      </c>
    </row>
    <row r="41" spans="1:37" s="67" customFormat="1" ht="23.25" customHeight="1" x14ac:dyDescent="0.15"/>
    <row r="42" spans="1:37" s="67" customFormat="1" ht="42" customHeight="1" x14ac:dyDescent="0.15">
      <c r="K42" s="187" t="s">
        <v>155</v>
      </c>
      <c r="L42" s="187"/>
      <c r="M42" s="187"/>
      <c r="N42" s="187"/>
      <c r="O42" s="187"/>
      <c r="P42" s="187"/>
      <c r="Q42" s="187"/>
      <c r="R42" s="187"/>
      <c r="S42" s="187"/>
      <c r="T42" s="187"/>
      <c r="U42" s="187"/>
      <c r="V42" s="187"/>
      <c r="W42" s="187"/>
      <c r="X42" s="187"/>
      <c r="Y42" s="187"/>
      <c r="Z42" s="187"/>
      <c r="AA42" s="187"/>
      <c r="AB42" s="89"/>
      <c r="AC42" s="89"/>
      <c r="AD42" s="89"/>
      <c r="AE42" s="89"/>
      <c r="AF42" s="89"/>
    </row>
    <row r="43" spans="1:37" s="67" customFormat="1" ht="35.25" customHeight="1" x14ac:dyDescent="0.15">
      <c r="K43" s="90" t="s">
        <v>156</v>
      </c>
      <c r="L43" s="89"/>
      <c r="M43" s="89"/>
      <c r="N43" s="89"/>
      <c r="O43" s="89"/>
      <c r="P43" s="89"/>
      <c r="Q43" s="89"/>
      <c r="R43" s="89"/>
      <c r="S43" s="89"/>
      <c r="T43" s="89"/>
      <c r="U43" s="89"/>
      <c r="V43" s="89"/>
      <c r="W43" s="89"/>
      <c r="X43" s="89"/>
      <c r="Y43" s="89"/>
      <c r="Z43" s="89"/>
      <c r="AA43" s="89"/>
      <c r="AB43" s="89"/>
      <c r="AC43" s="89"/>
      <c r="AD43" s="89"/>
      <c r="AE43" s="89"/>
      <c r="AF43" s="89"/>
    </row>
    <row r="44" spans="1:37" s="67" customFormat="1" ht="35.25" customHeight="1" x14ac:dyDescent="0.15">
      <c r="K44" s="90" t="s">
        <v>157</v>
      </c>
      <c r="L44" s="90"/>
      <c r="M44" s="90"/>
      <c r="N44" s="90"/>
      <c r="O44" s="90"/>
      <c r="P44" s="90"/>
      <c r="Q44" s="90"/>
      <c r="R44" s="90"/>
      <c r="S44" s="90"/>
      <c r="T44" s="90"/>
      <c r="U44" s="90"/>
      <c r="V44" s="90"/>
      <c r="W44" s="90"/>
      <c r="X44" s="90"/>
      <c r="Y44" s="90"/>
      <c r="Z44" s="90"/>
      <c r="AA44" s="90"/>
      <c r="AB44" s="90"/>
      <c r="AC44" s="90"/>
      <c r="AD44" s="90"/>
      <c r="AE44" s="90"/>
      <c r="AF44" s="90"/>
    </row>
    <row r="45" spans="1:37" s="67" customFormat="1" ht="20.25" customHeight="1" x14ac:dyDescent="0.15">
      <c r="AB45" s="3">
        <f t="shared" ref="AB45:AF51" si="0">IF(AB15="",0,$S15)</f>
        <v>0</v>
      </c>
      <c r="AC45" s="3">
        <f t="shared" si="0"/>
        <v>0</v>
      </c>
      <c r="AD45" s="3">
        <f t="shared" si="0"/>
        <v>0</v>
      </c>
      <c r="AE45" s="3">
        <f t="shared" si="0"/>
        <v>0</v>
      </c>
      <c r="AF45" s="3">
        <f t="shared" si="0"/>
        <v>0</v>
      </c>
    </row>
    <row r="46" spans="1:37" s="3" customFormat="1" ht="20.25" customHeight="1" x14ac:dyDescent="0.15">
      <c r="AB46" s="3">
        <f t="shared" si="0"/>
        <v>0</v>
      </c>
      <c r="AC46" s="3">
        <f t="shared" si="0"/>
        <v>0</v>
      </c>
      <c r="AD46" s="3">
        <f t="shared" si="0"/>
        <v>0</v>
      </c>
      <c r="AE46" s="3">
        <f t="shared" si="0"/>
        <v>0</v>
      </c>
      <c r="AF46" s="3">
        <f t="shared" si="0"/>
        <v>0</v>
      </c>
    </row>
    <row r="47" spans="1:37" s="3" customFormat="1" ht="20.25" customHeight="1" x14ac:dyDescent="0.15">
      <c r="AB47" s="3">
        <f t="shared" si="0"/>
        <v>0</v>
      </c>
      <c r="AC47" s="3">
        <f t="shared" si="0"/>
        <v>0</v>
      </c>
      <c r="AD47" s="3">
        <f t="shared" si="0"/>
        <v>0</v>
      </c>
      <c r="AE47" s="3">
        <f t="shared" si="0"/>
        <v>0</v>
      </c>
      <c r="AF47" s="3">
        <f t="shared" si="0"/>
        <v>0</v>
      </c>
    </row>
    <row r="48" spans="1:37" s="3" customFormat="1" ht="20.25" customHeight="1" x14ac:dyDescent="0.15">
      <c r="A48" s="184"/>
      <c r="B48" s="184"/>
      <c r="C48" s="184"/>
      <c r="D48" s="184"/>
      <c r="E48" s="184"/>
      <c r="F48" s="184"/>
      <c r="G48" s="184"/>
      <c r="H48" s="184"/>
      <c r="I48" s="184"/>
      <c r="J48" s="184"/>
      <c r="K48" s="184"/>
      <c r="L48" s="184"/>
      <c r="M48" s="185"/>
      <c r="N48" s="185"/>
      <c r="O48" s="185"/>
      <c r="P48" s="185"/>
      <c r="Q48" s="185"/>
      <c r="R48" s="185"/>
      <c r="S48" s="186"/>
      <c r="T48" s="186"/>
      <c r="U48" s="186"/>
      <c r="V48" s="186"/>
      <c r="W48" s="186"/>
      <c r="X48" s="186"/>
      <c r="Y48" s="186"/>
      <c r="Z48" s="186"/>
      <c r="AA48" s="186"/>
      <c r="AB48" s="3">
        <f t="shared" si="0"/>
        <v>0</v>
      </c>
      <c r="AC48" s="3">
        <f t="shared" si="0"/>
        <v>0</v>
      </c>
      <c r="AD48" s="3">
        <f t="shared" si="0"/>
        <v>0</v>
      </c>
      <c r="AE48" s="3">
        <f t="shared" si="0"/>
        <v>0</v>
      </c>
      <c r="AF48" s="3">
        <f t="shared" si="0"/>
        <v>0</v>
      </c>
    </row>
    <row r="49" spans="1:32" s="3" customFormat="1" ht="20.25" customHeight="1" x14ac:dyDescent="0.15">
      <c r="A49" s="184"/>
      <c r="B49" s="184"/>
      <c r="C49" s="184"/>
      <c r="D49" s="184"/>
      <c r="E49" s="184"/>
      <c r="F49" s="184"/>
      <c r="G49" s="184"/>
      <c r="H49" s="184"/>
      <c r="I49" s="184"/>
      <c r="J49" s="184"/>
      <c r="K49" s="184"/>
      <c r="L49" s="184"/>
      <c r="M49" s="185"/>
      <c r="N49" s="185"/>
      <c r="O49" s="185"/>
      <c r="P49" s="185"/>
      <c r="Q49" s="185"/>
      <c r="R49" s="185"/>
      <c r="S49" s="186"/>
      <c r="T49" s="186"/>
      <c r="U49" s="186"/>
      <c r="V49" s="186"/>
      <c r="W49" s="186"/>
      <c r="X49" s="186"/>
      <c r="Y49" s="186"/>
      <c r="Z49" s="186"/>
      <c r="AA49" s="186"/>
      <c r="AB49" s="3">
        <f t="shared" si="0"/>
        <v>0</v>
      </c>
      <c r="AC49" s="3">
        <f t="shared" si="0"/>
        <v>0</v>
      </c>
      <c r="AD49" s="3">
        <f t="shared" si="0"/>
        <v>0</v>
      </c>
      <c r="AE49" s="3">
        <f t="shared" si="0"/>
        <v>0</v>
      </c>
      <c r="AF49" s="3">
        <f t="shared" si="0"/>
        <v>0</v>
      </c>
    </row>
    <row r="50" spans="1:32" s="3" customFormat="1" ht="20.25" customHeight="1" x14ac:dyDescent="0.15">
      <c r="A50" s="184"/>
      <c r="B50" s="184"/>
      <c r="C50" s="184"/>
      <c r="D50" s="184"/>
      <c r="E50" s="184"/>
      <c r="F50" s="184"/>
      <c r="G50" s="184"/>
      <c r="H50" s="184"/>
      <c r="I50" s="184"/>
      <c r="J50" s="184"/>
      <c r="K50" s="184"/>
      <c r="L50" s="184"/>
      <c r="M50" s="185"/>
      <c r="N50" s="185"/>
      <c r="O50" s="185"/>
      <c r="P50" s="185"/>
      <c r="Q50" s="185"/>
      <c r="R50" s="185"/>
      <c r="S50" s="186"/>
      <c r="T50" s="186"/>
      <c r="U50" s="186"/>
      <c r="V50" s="186"/>
      <c r="W50" s="186"/>
      <c r="X50" s="186"/>
      <c r="Y50" s="186"/>
      <c r="Z50" s="186"/>
      <c r="AA50" s="186"/>
      <c r="AB50" s="3">
        <f t="shared" si="0"/>
        <v>0</v>
      </c>
      <c r="AC50" s="3">
        <f t="shared" si="0"/>
        <v>0</v>
      </c>
      <c r="AD50" s="3">
        <f t="shared" si="0"/>
        <v>0</v>
      </c>
      <c r="AE50" s="3">
        <f t="shared" si="0"/>
        <v>0</v>
      </c>
      <c r="AF50" s="3">
        <f t="shared" si="0"/>
        <v>0</v>
      </c>
    </row>
    <row r="51" spans="1:32" ht="20.25" customHeight="1" x14ac:dyDescent="0.15">
      <c r="AB51" s="3">
        <f t="shared" si="0"/>
        <v>0</v>
      </c>
      <c r="AC51" s="3">
        <f t="shared" si="0"/>
        <v>0</v>
      </c>
      <c r="AD51" s="3">
        <f t="shared" si="0"/>
        <v>0</v>
      </c>
      <c r="AE51" s="3">
        <f t="shared" si="0"/>
        <v>0</v>
      </c>
      <c r="AF51" s="3">
        <f t="shared" si="0"/>
        <v>0</v>
      </c>
    </row>
    <row r="52" spans="1:32" ht="20.25" customHeight="1" x14ac:dyDescent="0.15">
      <c r="AB52" s="3">
        <f t="shared" ref="AB52:AF53" si="1">IF(AB24="",0,$S24)</f>
        <v>0</v>
      </c>
      <c r="AC52" s="3">
        <f t="shared" si="1"/>
        <v>0</v>
      </c>
      <c r="AD52" s="3">
        <f t="shared" si="1"/>
        <v>0</v>
      </c>
      <c r="AE52" s="3">
        <f t="shared" si="1"/>
        <v>0</v>
      </c>
      <c r="AF52" s="3">
        <f t="shared" si="1"/>
        <v>0</v>
      </c>
    </row>
    <row r="53" spans="1:32" ht="20.25" customHeight="1" x14ac:dyDescent="0.15">
      <c r="AB53" s="3">
        <f t="shared" si="1"/>
        <v>0</v>
      </c>
      <c r="AC53" s="3">
        <f t="shared" si="1"/>
        <v>0</v>
      </c>
      <c r="AD53" s="3">
        <f t="shared" si="1"/>
        <v>0</v>
      </c>
      <c r="AE53" s="3">
        <f t="shared" si="1"/>
        <v>0</v>
      </c>
      <c r="AF53" s="3">
        <f t="shared" si="1"/>
        <v>0</v>
      </c>
    </row>
    <row r="54" spans="1:32" ht="20.25" customHeight="1" x14ac:dyDescent="0.15"/>
  </sheetData>
  <mergeCells count="74">
    <mergeCell ref="A2:AF2"/>
    <mergeCell ref="A13:B14"/>
    <mergeCell ref="C13:L14"/>
    <mergeCell ref="M13:R14"/>
    <mergeCell ref="S13:AA14"/>
    <mergeCell ref="AB13:AF13"/>
    <mergeCell ref="A15:B15"/>
    <mergeCell ref="C15:L15"/>
    <mergeCell ref="M15:R15"/>
    <mergeCell ref="S15:AA15"/>
    <mergeCell ref="A16:B16"/>
    <mergeCell ref="C16:L16"/>
    <mergeCell ref="M16:R16"/>
    <mergeCell ref="S16:AA16"/>
    <mergeCell ref="A17:B17"/>
    <mergeCell ref="C17:L17"/>
    <mergeCell ref="M17:R17"/>
    <mergeCell ref="S17:AA17"/>
    <mergeCell ref="A18:B18"/>
    <mergeCell ref="C18:L18"/>
    <mergeCell ref="M18:R18"/>
    <mergeCell ref="S18:AA18"/>
    <mergeCell ref="A19:B19"/>
    <mergeCell ref="C19:L19"/>
    <mergeCell ref="M19:R19"/>
    <mergeCell ref="S19:AA19"/>
    <mergeCell ref="A20:B20"/>
    <mergeCell ref="C20:L20"/>
    <mergeCell ref="M20:R20"/>
    <mergeCell ref="S20:AA20"/>
    <mergeCell ref="A21:B21"/>
    <mergeCell ref="C21:L21"/>
    <mergeCell ref="M21:R21"/>
    <mergeCell ref="S21:AA21"/>
    <mergeCell ref="A22:B22"/>
    <mergeCell ref="C22:L22"/>
    <mergeCell ref="M22:R22"/>
    <mergeCell ref="S22:AA22"/>
    <mergeCell ref="A23:B23"/>
    <mergeCell ref="C23:L23"/>
    <mergeCell ref="M23:R23"/>
    <mergeCell ref="S23:AA23"/>
    <mergeCell ref="A24:B24"/>
    <mergeCell ref="C24:L24"/>
    <mergeCell ref="M24:R24"/>
    <mergeCell ref="S24:AA24"/>
    <mergeCell ref="A25:B25"/>
    <mergeCell ref="C25:L25"/>
    <mergeCell ref="M25:R25"/>
    <mergeCell ref="S25:AA25"/>
    <mergeCell ref="A26:B26"/>
    <mergeCell ref="C26:L26"/>
    <mergeCell ref="M26:R26"/>
    <mergeCell ref="S26:AA26"/>
    <mergeCell ref="K42:AA42"/>
    <mergeCell ref="M28:AA28"/>
    <mergeCell ref="A30:AF30"/>
    <mergeCell ref="A31:AF31"/>
    <mergeCell ref="A32:AF32"/>
    <mergeCell ref="A33:AF33"/>
    <mergeCell ref="A34:AF34"/>
    <mergeCell ref="A35:AF35"/>
    <mergeCell ref="A36:AF36"/>
    <mergeCell ref="A37:AF37"/>
    <mergeCell ref="A38:AF38"/>
    <mergeCell ref="A50:L50"/>
    <mergeCell ref="M50:R50"/>
    <mergeCell ref="S50:AA50"/>
    <mergeCell ref="A48:L48"/>
    <mergeCell ref="M48:R48"/>
    <mergeCell ref="S48:AA48"/>
    <mergeCell ref="A49:L49"/>
    <mergeCell ref="M49:R49"/>
    <mergeCell ref="S49:AA49"/>
  </mergeCells>
  <phoneticPr fontId="2"/>
  <printOptions horizontalCentered="1"/>
  <pageMargins left="0.78740157480314965" right="0.78740157480314965" top="0.59055118110236227" bottom="0.39370078740157483"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8D97-B22F-4A05-B7F2-9A822441FFA4}">
  <sheetPr>
    <tabColor rgb="FF92D050"/>
    <pageSetUpPr fitToPage="1"/>
  </sheetPr>
  <dimension ref="A1:BB104"/>
  <sheetViews>
    <sheetView view="pageBreakPreview" topLeftCell="A56" zoomScaleNormal="100" zoomScaleSheetLayoutView="100" workbookViewId="0">
      <selection activeCell="J92" sqref="J92:L92"/>
    </sheetView>
  </sheetViews>
  <sheetFormatPr defaultColWidth="3.25" defaultRowHeight="12" customHeight="1" x14ac:dyDescent="0.15"/>
  <cols>
    <col min="1" max="15" width="3.25" style="373" customWidth="1"/>
    <col min="16" max="16" width="4.75" style="373" customWidth="1"/>
    <col min="17" max="16384" width="3.25" style="373"/>
  </cols>
  <sheetData>
    <row r="1" spans="1:54" ht="12" customHeight="1" x14ac:dyDescent="0.15">
      <c r="AA1" s="363" t="s">
        <v>101</v>
      </c>
    </row>
    <row r="2" spans="1:54" ht="12" customHeight="1" x14ac:dyDescent="0.15">
      <c r="A2" s="364" t="s">
        <v>58</v>
      </c>
      <c r="D2" s="136" t="s">
        <v>59</v>
      </c>
      <c r="E2" s="136"/>
      <c r="F2" s="373" t="s">
        <v>47</v>
      </c>
    </row>
    <row r="3" spans="1:54" ht="12" customHeight="1" x14ac:dyDescent="0.15">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row>
    <row r="4" spans="1:54" ht="18.75" x14ac:dyDescent="0.15">
      <c r="A4" s="101" t="s">
        <v>24</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row>
    <row r="6" spans="1:54" ht="12" customHeight="1" x14ac:dyDescent="0.15">
      <c r="A6" s="365" t="s">
        <v>34</v>
      </c>
    </row>
    <row r="8" spans="1:54" ht="12" customHeight="1" x14ac:dyDescent="0.15">
      <c r="A8" s="365" t="s">
        <v>74</v>
      </c>
    </row>
    <row r="9" spans="1:54" ht="12" customHeight="1" x14ac:dyDescent="0.15">
      <c r="A9" s="99" t="s">
        <v>0</v>
      </c>
      <c r="B9" s="104"/>
      <c r="C9" s="105"/>
      <c r="D9" s="99" t="s">
        <v>1</v>
      </c>
      <c r="E9" s="104"/>
      <c r="F9" s="104"/>
      <c r="G9" s="104"/>
      <c r="H9" s="104"/>
      <c r="I9" s="105"/>
      <c r="J9" s="98" t="s">
        <v>2</v>
      </c>
      <c r="K9" s="98"/>
      <c r="L9" s="99"/>
      <c r="M9" s="388" t="s">
        <v>15</v>
      </c>
      <c r="N9" s="385"/>
      <c r="O9" s="380">
        <v>0.1</v>
      </c>
      <c r="P9" s="104" t="s">
        <v>3</v>
      </c>
      <c r="Q9" s="104"/>
      <c r="R9" s="104"/>
      <c r="S9" s="104"/>
      <c r="T9" s="104"/>
      <c r="U9" s="104"/>
      <c r="V9" s="104"/>
      <c r="W9" s="104"/>
      <c r="X9" s="104"/>
      <c r="Y9" s="104"/>
      <c r="Z9" s="104"/>
      <c r="AA9" s="105"/>
    </row>
    <row r="10" spans="1:54" ht="12" customHeight="1" x14ac:dyDescent="0.15">
      <c r="A10" s="116" t="s">
        <v>4</v>
      </c>
      <c r="B10" s="117"/>
      <c r="C10" s="118"/>
      <c r="D10" s="111" t="s">
        <v>9</v>
      </c>
      <c r="E10" s="111"/>
      <c r="F10" s="111"/>
      <c r="G10" s="111"/>
      <c r="H10" s="111"/>
      <c r="I10" s="111"/>
      <c r="J10" s="102">
        <v>150000</v>
      </c>
      <c r="K10" s="103"/>
      <c r="L10" s="103"/>
      <c r="M10" s="95">
        <f>ROUND(J10*$O$9,0)</f>
        <v>15000</v>
      </c>
      <c r="N10" s="96"/>
      <c r="O10" s="97"/>
      <c r="P10" s="384" t="s">
        <v>11</v>
      </c>
      <c r="Q10" s="384"/>
      <c r="R10" s="382"/>
      <c r="S10" s="382"/>
      <c r="T10" s="382"/>
      <c r="U10" s="382"/>
      <c r="V10" s="382"/>
      <c r="W10" s="382"/>
      <c r="X10" s="382"/>
      <c r="Y10" s="382"/>
      <c r="Z10" s="382"/>
      <c r="AA10" s="383"/>
    </row>
    <row r="11" spans="1:54" ht="24" customHeight="1" x14ac:dyDescent="0.15">
      <c r="A11" s="119"/>
      <c r="B11" s="120"/>
      <c r="C11" s="121"/>
      <c r="D11" s="128" t="s">
        <v>10</v>
      </c>
      <c r="E11" s="111"/>
      <c r="F11" s="111"/>
      <c r="G11" s="111"/>
      <c r="H11" s="111"/>
      <c r="I11" s="111"/>
      <c r="J11" s="102">
        <v>180000</v>
      </c>
      <c r="K11" s="103"/>
      <c r="L11" s="103"/>
      <c r="M11" s="95">
        <f>ROUND(J11*$O$9,0)</f>
        <v>18000</v>
      </c>
      <c r="N11" s="96"/>
      <c r="O11" s="97"/>
      <c r="P11" s="384" t="s">
        <v>11</v>
      </c>
      <c r="Q11" s="384"/>
      <c r="R11" s="382"/>
      <c r="S11" s="382"/>
      <c r="T11" s="382"/>
      <c r="U11" s="382"/>
      <c r="V11" s="382"/>
      <c r="W11" s="382"/>
      <c r="X11" s="382"/>
      <c r="Y11" s="382"/>
      <c r="Z11" s="382"/>
      <c r="AA11" s="383"/>
    </row>
    <row r="12" spans="1:54" ht="12" customHeight="1" x14ac:dyDescent="0.15">
      <c r="A12" s="119"/>
      <c r="B12" s="120"/>
      <c r="C12" s="121"/>
      <c r="D12" s="124" t="s">
        <v>78</v>
      </c>
      <c r="E12" s="125"/>
      <c r="F12" s="125"/>
      <c r="G12" s="125"/>
      <c r="H12" s="125"/>
      <c r="I12" s="126"/>
      <c r="J12" s="102">
        <v>120000</v>
      </c>
      <c r="K12" s="103"/>
      <c r="L12" s="103"/>
      <c r="M12" s="95">
        <f>ROUND(J12*$O$9,0)</f>
        <v>12000</v>
      </c>
      <c r="N12" s="96"/>
      <c r="O12" s="97"/>
      <c r="P12" s="392" t="s">
        <v>79</v>
      </c>
      <c r="Q12" s="382"/>
      <c r="R12" s="382"/>
      <c r="S12" s="382"/>
      <c r="T12" s="382"/>
      <c r="U12" s="382"/>
      <c r="V12" s="382"/>
      <c r="W12" s="382"/>
      <c r="X12" s="382"/>
      <c r="Y12" s="382"/>
      <c r="Z12" s="382"/>
      <c r="AA12" s="383"/>
    </row>
    <row r="13" spans="1:54" ht="12" customHeight="1" x14ac:dyDescent="0.15">
      <c r="A13" s="119"/>
      <c r="B13" s="120"/>
      <c r="C13" s="121"/>
      <c r="D13" s="111" t="s">
        <v>103</v>
      </c>
      <c r="E13" s="111"/>
      <c r="F13" s="111"/>
      <c r="G13" s="111"/>
      <c r="H13" s="111"/>
      <c r="I13" s="111"/>
      <c r="J13" s="102">
        <f>ROUND(SUM(J10:J12)*0.3,0)</f>
        <v>135000</v>
      </c>
      <c r="K13" s="103"/>
      <c r="L13" s="103"/>
      <c r="M13" s="95">
        <f>ROUND(J13*$O$9,0)</f>
        <v>13500</v>
      </c>
      <c r="N13" s="96"/>
      <c r="O13" s="97"/>
      <c r="P13" s="392" t="s">
        <v>218</v>
      </c>
      <c r="Q13" s="382"/>
      <c r="R13" s="382"/>
      <c r="S13" s="382"/>
      <c r="T13" s="382"/>
      <c r="U13" s="382"/>
      <c r="V13" s="382"/>
      <c r="W13" s="382"/>
      <c r="X13" s="382"/>
      <c r="Y13" s="382"/>
      <c r="Z13" s="382"/>
      <c r="AA13" s="383"/>
    </row>
    <row r="14" spans="1:54" ht="12" customHeight="1" x14ac:dyDescent="0.15">
      <c r="A14" s="119"/>
      <c r="B14" s="120"/>
      <c r="C14" s="121"/>
      <c r="D14" s="124" t="s">
        <v>104</v>
      </c>
      <c r="E14" s="125"/>
      <c r="F14" s="125"/>
      <c r="G14" s="125"/>
      <c r="H14" s="125"/>
      <c r="I14" s="126"/>
      <c r="J14" s="137"/>
      <c r="K14" s="138"/>
      <c r="L14" s="138"/>
      <c r="M14" s="95">
        <f>ROUND(J14*$O$9,0)</f>
        <v>0</v>
      </c>
      <c r="N14" s="96"/>
      <c r="O14" s="97"/>
      <c r="P14" s="392" t="s">
        <v>70</v>
      </c>
      <c r="Q14" s="382"/>
      <c r="R14" s="382"/>
      <c r="S14" s="382"/>
      <c r="T14" s="382"/>
      <c r="U14" s="382"/>
      <c r="V14" s="382"/>
      <c r="W14" s="382"/>
      <c r="X14" s="382"/>
      <c r="Y14" s="382"/>
      <c r="Z14" s="382"/>
      <c r="AA14" s="383"/>
    </row>
    <row r="15" spans="1:54" ht="12" customHeight="1" x14ac:dyDescent="0.15">
      <c r="A15" s="122"/>
      <c r="B15" s="123"/>
      <c r="C15" s="97"/>
      <c r="D15" s="111" t="s">
        <v>105</v>
      </c>
      <c r="E15" s="111"/>
      <c r="F15" s="111"/>
      <c r="G15" s="111"/>
      <c r="H15" s="111"/>
      <c r="I15" s="111"/>
      <c r="J15" s="102">
        <f>SUM(J10:J14)</f>
        <v>585000</v>
      </c>
      <c r="K15" s="103"/>
      <c r="L15" s="103"/>
      <c r="M15" s="95">
        <f>+SUM(M10:O14)</f>
        <v>58500</v>
      </c>
      <c r="N15" s="96"/>
      <c r="O15" s="97"/>
      <c r="P15" s="392" t="s">
        <v>106</v>
      </c>
      <c r="Q15" s="382"/>
      <c r="R15" s="382"/>
      <c r="S15" s="382"/>
      <c r="T15" s="382"/>
      <c r="U15" s="382"/>
      <c r="V15" s="382"/>
      <c r="W15" s="382"/>
      <c r="X15" s="382"/>
      <c r="Y15" s="382"/>
      <c r="Z15" s="382"/>
      <c r="AA15" s="383"/>
    </row>
    <row r="16" spans="1:54" ht="12" customHeight="1" x14ac:dyDescent="0.15">
      <c r="A16" s="127" t="s">
        <v>5</v>
      </c>
      <c r="B16" s="114"/>
      <c r="C16" s="114"/>
      <c r="D16" s="114"/>
      <c r="E16" s="114"/>
      <c r="F16" s="114"/>
      <c r="G16" s="114"/>
      <c r="H16" s="114"/>
      <c r="I16" s="110"/>
      <c r="J16" s="102">
        <f>ROUND(J15*0.3,0)</f>
        <v>175500</v>
      </c>
      <c r="K16" s="103"/>
      <c r="L16" s="103"/>
      <c r="M16" s="95">
        <f>ROUND(J16*$O$9,0)</f>
        <v>17550</v>
      </c>
      <c r="N16" s="96"/>
      <c r="O16" s="97"/>
      <c r="P16" s="384" t="s">
        <v>107</v>
      </c>
      <c r="Q16" s="382"/>
      <c r="R16" s="382"/>
      <c r="S16" s="382"/>
      <c r="T16" s="382"/>
      <c r="U16" s="382"/>
      <c r="V16" s="382"/>
      <c r="W16" s="382"/>
      <c r="X16" s="382"/>
      <c r="Y16" s="382"/>
      <c r="Z16" s="382"/>
      <c r="AA16" s="383"/>
    </row>
    <row r="17" spans="1:27" ht="12" customHeight="1" x14ac:dyDescent="0.15">
      <c r="A17" s="113" t="s">
        <v>48</v>
      </c>
      <c r="B17" s="114"/>
      <c r="C17" s="114"/>
      <c r="D17" s="114"/>
      <c r="E17" s="114"/>
      <c r="F17" s="114"/>
      <c r="G17" s="114"/>
      <c r="H17" s="114"/>
      <c r="I17" s="110"/>
      <c r="J17" s="102">
        <f>+J15+J16</f>
        <v>760500</v>
      </c>
      <c r="K17" s="103"/>
      <c r="L17" s="103"/>
      <c r="M17" s="102">
        <f>+M15+M16</f>
        <v>76050</v>
      </c>
      <c r="N17" s="103"/>
      <c r="O17" s="103"/>
      <c r="P17" s="392"/>
      <c r="Q17" s="382"/>
      <c r="R17" s="382"/>
      <c r="S17" s="382"/>
      <c r="T17" s="382"/>
      <c r="U17" s="382"/>
      <c r="V17" s="382"/>
      <c r="W17" s="382"/>
      <c r="X17" s="382"/>
      <c r="Y17" s="382"/>
      <c r="Z17" s="382"/>
      <c r="AA17" s="383"/>
    </row>
    <row r="19" spans="1:27" ht="12" customHeight="1" x14ac:dyDescent="0.15">
      <c r="A19" s="365" t="s">
        <v>75</v>
      </c>
    </row>
    <row r="20" spans="1:27" ht="12" customHeight="1" x14ac:dyDescent="0.15">
      <c r="A20" s="99" t="s">
        <v>0</v>
      </c>
      <c r="B20" s="104"/>
      <c r="C20" s="105"/>
      <c r="D20" s="99" t="s">
        <v>1</v>
      </c>
      <c r="E20" s="104"/>
      <c r="F20" s="104"/>
      <c r="G20" s="104"/>
      <c r="H20" s="104"/>
      <c r="I20" s="105"/>
      <c r="J20" s="99" t="s">
        <v>2</v>
      </c>
      <c r="K20" s="104"/>
      <c r="L20" s="105"/>
      <c r="M20" s="388" t="s">
        <v>15</v>
      </c>
      <c r="N20" s="385"/>
      <c r="O20" s="380">
        <v>0.1</v>
      </c>
      <c r="P20" s="99" t="s">
        <v>3</v>
      </c>
      <c r="Q20" s="104"/>
      <c r="R20" s="104"/>
      <c r="S20" s="104"/>
      <c r="T20" s="104"/>
      <c r="U20" s="104"/>
      <c r="V20" s="104"/>
      <c r="W20" s="104"/>
      <c r="X20" s="104"/>
      <c r="Y20" s="104"/>
      <c r="Z20" s="104"/>
      <c r="AA20" s="105"/>
    </row>
    <row r="21" spans="1:27" ht="12" customHeight="1" x14ac:dyDescent="0.15">
      <c r="A21" s="116" t="s">
        <v>80</v>
      </c>
      <c r="B21" s="117"/>
      <c r="C21" s="118"/>
      <c r="D21" s="111" t="s">
        <v>81</v>
      </c>
      <c r="E21" s="111"/>
      <c r="F21" s="111"/>
      <c r="G21" s="111"/>
      <c r="H21" s="111"/>
      <c r="I21" s="111"/>
      <c r="J21" s="102">
        <v>120000</v>
      </c>
      <c r="K21" s="103"/>
      <c r="L21" s="103"/>
      <c r="M21" s="95">
        <f>ROUND(J21*$O$9,0)</f>
        <v>12000</v>
      </c>
      <c r="N21" s="96"/>
      <c r="O21" s="97"/>
      <c r="P21" s="106" t="s">
        <v>11</v>
      </c>
      <c r="Q21" s="107"/>
      <c r="R21" s="107"/>
      <c r="S21" s="107"/>
      <c r="T21" s="107"/>
      <c r="U21" s="107"/>
      <c r="V21" s="107"/>
      <c r="W21" s="107"/>
      <c r="X21" s="107"/>
      <c r="Y21" s="107"/>
      <c r="Z21" s="107"/>
      <c r="AA21" s="108"/>
    </row>
    <row r="22" spans="1:27" ht="12" customHeight="1" x14ac:dyDescent="0.15">
      <c r="A22" s="119"/>
      <c r="B22" s="120"/>
      <c r="C22" s="121"/>
      <c r="D22" s="111" t="s">
        <v>82</v>
      </c>
      <c r="E22" s="111"/>
      <c r="F22" s="111"/>
      <c r="G22" s="111"/>
      <c r="H22" s="111"/>
      <c r="I22" s="111"/>
      <c r="J22" s="102">
        <f>ROUND(SUM(J21)*0.3,0)</f>
        <v>36000</v>
      </c>
      <c r="K22" s="103"/>
      <c r="L22" s="103"/>
      <c r="M22" s="95">
        <f>ROUND(J22*$O$9,0)</f>
        <v>3600</v>
      </c>
      <c r="N22" s="96"/>
      <c r="O22" s="97"/>
      <c r="P22" s="392" t="s">
        <v>219</v>
      </c>
      <c r="Q22" s="393"/>
      <c r="R22" s="393"/>
      <c r="S22" s="393"/>
      <c r="T22" s="393"/>
      <c r="U22" s="393"/>
      <c r="V22" s="393"/>
      <c r="W22" s="393"/>
      <c r="X22" s="393"/>
      <c r="Y22" s="393"/>
      <c r="Z22" s="393"/>
      <c r="AA22" s="394"/>
    </row>
    <row r="23" spans="1:27" ht="12" customHeight="1" x14ac:dyDescent="0.15">
      <c r="A23" s="122"/>
      <c r="B23" s="123"/>
      <c r="C23" s="97"/>
      <c r="D23" s="111" t="s">
        <v>83</v>
      </c>
      <c r="E23" s="111"/>
      <c r="F23" s="111"/>
      <c r="G23" s="111"/>
      <c r="H23" s="111"/>
      <c r="I23" s="111"/>
      <c r="J23" s="102">
        <f>SUM(J21:J22)</f>
        <v>156000</v>
      </c>
      <c r="K23" s="103"/>
      <c r="L23" s="103"/>
      <c r="M23" s="95">
        <f>+SUM(M21:O22)</f>
        <v>15600</v>
      </c>
      <c r="N23" s="96"/>
      <c r="O23" s="97"/>
      <c r="P23" s="392" t="s">
        <v>84</v>
      </c>
      <c r="Q23" s="382"/>
      <c r="R23" s="382"/>
      <c r="S23" s="382"/>
      <c r="T23" s="382"/>
      <c r="U23" s="382"/>
      <c r="V23" s="382"/>
      <c r="W23" s="382"/>
      <c r="X23" s="382"/>
      <c r="Y23" s="382"/>
      <c r="Z23" s="382"/>
      <c r="AA23" s="383"/>
    </row>
    <row r="24" spans="1:27" ht="12" customHeight="1" x14ac:dyDescent="0.15">
      <c r="A24" s="127" t="s">
        <v>5</v>
      </c>
      <c r="B24" s="114"/>
      <c r="C24" s="114"/>
      <c r="D24" s="114"/>
      <c r="E24" s="114"/>
      <c r="F24" s="114"/>
      <c r="G24" s="114"/>
      <c r="H24" s="114"/>
      <c r="I24" s="110"/>
      <c r="J24" s="102">
        <f>ROUND(J23*0.3,0)</f>
        <v>46800</v>
      </c>
      <c r="K24" s="103"/>
      <c r="L24" s="103"/>
      <c r="M24" s="95">
        <f>ROUND(J24*$O$9,0)</f>
        <v>4680</v>
      </c>
      <c r="N24" s="96"/>
      <c r="O24" s="97"/>
      <c r="P24" s="384" t="s">
        <v>85</v>
      </c>
      <c r="Q24" s="382"/>
      <c r="R24" s="382"/>
      <c r="S24" s="382"/>
      <c r="T24" s="382"/>
      <c r="U24" s="382"/>
      <c r="V24" s="382"/>
      <c r="W24" s="382"/>
      <c r="X24" s="382"/>
      <c r="Y24" s="382"/>
      <c r="Z24" s="382"/>
      <c r="AA24" s="383"/>
    </row>
    <row r="25" spans="1:27" ht="12" customHeight="1" x14ac:dyDescent="0.15">
      <c r="A25" s="113" t="s">
        <v>108</v>
      </c>
      <c r="B25" s="114"/>
      <c r="C25" s="114"/>
      <c r="D25" s="114"/>
      <c r="E25" s="114"/>
      <c r="F25" s="114"/>
      <c r="G25" s="114"/>
      <c r="H25" s="114"/>
      <c r="I25" s="110"/>
      <c r="J25" s="102">
        <f>+J23+J24</f>
        <v>202800</v>
      </c>
      <c r="K25" s="103"/>
      <c r="L25" s="103"/>
      <c r="M25" s="102">
        <f>+M23+M24</f>
        <v>20280</v>
      </c>
      <c r="N25" s="103"/>
      <c r="O25" s="103"/>
      <c r="P25" s="392"/>
      <c r="Q25" s="382"/>
      <c r="R25" s="382"/>
      <c r="S25" s="382"/>
      <c r="T25" s="382"/>
      <c r="U25" s="382"/>
      <c r="V25" s="382"/>
      <c r="W25" s="382"/>
      <c r="X25" s="382"/>
      <c r="Y25" s="382"/>
      <c r="Z25" s="382"/>
      <c r="AA25" s="383"/>
    </row>
    <row r="26" spans="1:27" s="365" customFormat="1" ht="12" customHeight="1" x14ac:dyDescent="0.15">
      <c r="A26" s="370"/>
      <c r="B26" s="373"/>
      <c r="C26" s="370"/>
      <c r="D26" s="370"/>
      <c r="E26" s="370"/>
      <c r="J26" s="371"/>
      <c r="K26" s="371"/>
      <c r="L26" s="371"/>
      <c r="M26" s="371"/>
      <c r="N26" s="371"/>
      <c r="O26" s="16"/>
      <c r="P26" s="371"/>
      <c r="Q26" s="371"/>
      <c r="R26" s="371"/>
      <c r="S26" s="371"/>
      <c r="T26" s="371"/>
      <c r="U26" s="16"/>
      <c r="V26" s="371"/>
      <c r="W26" s="371"/>
      <c r="X26" s="371"/>
      <c r="Y26" s="371"/>
      <c r="Z26" s="371"/>
    </row>
    <row r="27" spans="1:27" s="365" customFormat="1" ht="12" customHeight="1" x14ac:dyDescent="0.15">
      <c r="A27" s="370"/>
      <c r="B27" s="373"/>
      <c r="C27" s="370"/>
      <c r="D27" s="370"/>
      <c r="E27" s="370"/>
      <c r="J27" s="371"/>
      <c r="K27" s="371"/>
      <c r="L27" s="371"/>
      <c r="M27" s="371"/>
      <c r="N27" s="371"/>
      <c r="O27" s="16"/>
      <c r="P27" s="371"/>
      <c r="Q27" s="371"/>
      <c r="R27" s="371"/>
      <c r="S27" s="371"/>
      <c r="T27" s="371"/>
      <c r="U27" s="16"/>
      <c r="V27" s="371"/>
      <c r="W27" s="371"/>
      <c r="X27" s="371"/>
      <c r="Y27" s="371"/>
      <c r="Z27" s="371"/>
    </row>
    <row r="28" spans="1:27" ht="12" customHeight="1" x14ac:dyDescent="0.15">
      <c r="A28" s="365" t="s">
        <v>35</v>
      </c>
    </row>
    <row r="29" spans="1:27" ht="12" customHeight="1" x14ac:dyDescent="0.15">
      <c r="A29" s="365"/>
    </row>
    <row r="30" spans="1:27" ht="12" customHeight="1" x14ac:dyDescent="0.15">
      <c r="A30" s="373" t="s">
        <v>12</v>
      </c>
      <c r="G30" s="373" t="s">
        <v>13</v>
      </c>
      <c r="J30" s="366"/>
      <c r="K30" s="373" t="s">
        <v>7</v>
      </c>
    </row>
    <row r="31" spans="1:27" ht="12" customHeight="1" x14ac:dyDescent="0.15">
      <c r="A31" s="98" t="s">
        <v>0</v>
      </c>
      <c r="B31" s="98"/>
      <c r="C31" s="98"/>
      <c r="D31" s="98" t="s">
        <v>1</v>
      </c>
      <c r="E31" s="98"/>
      <c r="F31" s="98"/>
      <c r="G31" s="98"/>
      <c r="H31" s="98"/>
      <c r="I31" s="98"/>
      <c r="J31" s="98" t="s">
        <v>2</v>
      </c>
      <c r="K31" s="98"/>
      <c r="L31" s="99"/>
      <c r="M31" s="388" t="s">
        <v>15</v>
      </c>
      <c r="N31" s="385"/>
      <c r="O31" s="380">
        <v>0.1</v>
      </c>
      <c r="P31" s="104" t="s">
        <v>3</v>
      </c>
      <c r="Q31" s="104"/>
      <c r="R31" s="104"/>
      <c r="S31" s="104"/>
      <c r="T31" s="104"/>
      <c r="U31" s="104"/>
      <c r="V31" s="104"/>
      <c r="W31" s="104"/>
      <c r="X31" s="104"/>
      <c r="Y31" s="104"/>
      <c r="Z31" s="104"/>
      <c r="AA31" s="105"/>
    </row>
    <row r="32" spans="1:27" ht="12" customHeight="1" x14ac:dyDescent="0.15">
      <c r="A32" s="111" t="s">
        <v>4</v>
      </c>
      <c r="B32" s="111"/>
      <c r="C32" s="111"/>
      <c r="D32" s="111" t="s">
        <v>109</v>
      </c>
      <c r="E32" s="111"/>
      <c r="F32" s="111"/>
      <c r="G32" s="111"/>
      <c r="H32" s="111"/>
      <c r="I32" s="111"/>
      <c r="J32" s="100">
        <f t="shared" ref="J32:J37" si="0">P32*T32</f>
        <v>0</v>
      </c>
      <c r="K32" s="100"/>
      <c r="L32" s="100"/>
      <c r="M32" s="95">
        <f>ROUND(J32*$O$31,0)</f>
        <v>0</v>
      </c>
      <c r="N32" s="96"/>
      <c r="O32" s="97"/>
      <c r="P32" s="367"/>
      <c r="Q32" s="382" t="s">
        <v>25</v>
      </c>
      <c r="R32" s="382"/>
      <c r="S32" s="382" t="s">
        <v>26</v>
      </c>
      <c r="T32" s="109">
        <v>6000</v>
      </c>
      <c r="U32" s="109"/>
      <c r="V32" s="382" t="s">
        <v>6</v>
      </c>
      <c r="W32" s="382"/>
      <c r="X32" s="114"/>
      <c r="Y32" s="114"/>
      <c r="Z32" s="382"/>
      <c r="AA32" s="383"/>
    </row>
    <row r="33" spans="1:27" ht="12" customHeight="1" x14ac:dyDescent="0.15">
      <c r="A33" s="111"/>
      <c r="B33" s="111"/>
      <c r="C33" s="111"/>
      <c r="D33" s="124" t="s">
        <v>168</v>
      </c>
      <c r="E33" s="125"/>
      <c r="F33" s="125"/>
      <c r="G33" s="125"/>
      <c r="H33" s="125"/>
      <c r="I33" s="126"/>
      <c r="J33" s="100">
        <f t="shared" si="0"/>
        <v>0</v>
      </c>
      <c r="K33" s="100"/>
      <c r="L33" s="100"/>
      <c r="M33" s="95">
        <f t="shared" ref="M33:M38" si="1">ROUND(J33*$O$31,0)</f>
        <v>0</v>
      </c>
      <c r="N33" s="96"/>
      <c r="O33" s="97"/>
      <c r="P33" s="367">
        <f>+P32</f>
        <v>0</v>
      </c>
      <c r="Q33" s="382" t="s">
        <v>25</v>
      </c>
      <c r="R33" s="382"/>
      <c r="S33" s="382" t="s">
        <v>26</v>
      </c>
      <c r="T33" s="109">
        <v>7500</v>
      </c>
      <c r="U33" s="109"/>
      <c r="V33" s="382" t="s">
        <v>6</v>
      </c>
      <c r="W33" s="389"/>
      <c r="X33" s="389"/>
      <c r="Y33" s="386"/>
      <c r="Z33" s="386"/>
      <c r="AA33" s="390"/>
    </row>
    <row r="34" spans="1:27" ht="12" customHeight="1" x14ac:dyDescent="0.15">
      <c r="A34" s="111"/>
      <c r="B34" s="111"/>
      <c r="C34" s="111"/>
      <c r="D34" s="124" t="s">
        <v>169</v>
      </c>
      <c r="E34" s="125"/>
      <c r="F34" s="125"/>
      <c r="G34" s="125"/>
      <c r="H34" s="125"/>
      <c r="I34" s="126"/>
      <c r="J34" s="100">
        <f t="shared" si="0"/>
        <v>0</v>
      </c>
      <c r="K34" s="100"/>
      <c r="L34" s="100"/>
      <c r="M34" s="95">
        <f t="shared" si="1"/>
        <v>0</v>
      </c>
      <c r="N34" s="96"/>
      <c r="O34" s="97"/>
      <c r="P34" s="367"/>
      <c r="Q34" s="382" t="s">
        <v>25</v>
      </c>
      <c r="R34" s="382"/>
      <c r="S34" s="382" t="s">
        <v>26</v>
      </c>
      <c r="T34" s="143">
        <v>2000</v>
      </c>
      <c r="U34" s="143"/>
      <c r="V34" s="382" t="s">
        <v>6</v>
      </c>
      <c r="W34" s="389"/>
      <c r="X34" s="389"/>
      <c r="Y34" s="386"/>
      <c r="Z34" s="386"/>
      <c r="AA34" s="390"/>
    </row>
    <row r="35" spans="1:27" ht="12" customHeight="1" x14ac:dyDescent="0.15">
      <c r="A35" s="111"/>
      <c r="B35" s="111"/>
      <c r="C35" s="111"/>
      <c r="D35" s="124" t="s">
        <v>170</v>
      </c>
      <c r="E35" s="125"/>
      <c r="F35" s="125"/>
      <c r="G35" s="125"/>
      <c r="H35" s="125"/>
      <c r="I35" s="126"/>
      <c r="J35" s="100">
        <f t="shared" si="0"/>
        <v>0</v>
      </c>
      <c r="K35" s="100"/>
      <c r="L35" s="100"/>
      <c r="M35" s="95">
        <f t="shared" si="1"/>
        <v>0</v>
      </c>
      <c r="N35" s="96"/>
      <c r="O35" s="97"/>
      <c r="P35" s="367"/>
      <c r="Q35" s="382" t="s">
        <v>25</v>
      </c>
      <c r="R35" s="382"/>
      <c r="S35" s="382" t="s">
        <v>26</v>
      </c>
      <c r="T35" s="143">
        <v>2000</v>
      </c>
      <c r="U35" s="143"/>
      <c r="V35" s="382" t="s">
        <v>6</v>
      </c>
      <c r="W35" s="389"/>
      <c r="X35" s="389"/>
      <c r="Y35" s="386"/>
      <c r="Z35" s="386"/>
      <c r="AA35" s="390"/>
    </row>
    <row r="36" spans="1:27" ht="12" customHeight="1" x14ac:dyDescent="0.15">
      <c r="A36" s="111"/>
      <c r="B36" s="111"/>
      <c r="C36" s="111"/>
      <c r="D36" s="124" t="s">
        <v>171</v>
      </c>
      <c r="E36" s="125"/>
      <c r="F36" s="125"/>
      <c r="G36" s="125"/>
      <c r="H36" s="125"/>
      <c r="I36" s="126"/>
      <c r="J36" s="100">
        <f t="shared" si="0"/>
        <v>0</v>
      </c>
      <c r="K36" s="100"/>
      <c r="L36" s="100"/>
      <c r="M36" s="95">
        <f t="shared" si="1"/>
        <v>0</v>
      </c>
      <c r="N36" s="96"/>
      <c r="O36" s="97"/>
      <c r="P36" s="367"/>
      <c r="Q36" s="382" t="s">
        <v>25</v>
      </c>
      <c r="R36" s="382"/>
      <c r="S36" s="382" t="s">
        <v>26</v>
      </c>
      <c r="T36" s="143">
        <v>2000</v>
      </c>
      <c r="U36" s="143"/>
      <c r="V36" s="382" t="s">
        <v>6</v>
      </c>
      <c r="W36" s="389"/>
      <c r="X36" s="389"/>
      <c r="Y36" s="386"/>
      <c r="Z36" s="386"/>
      <c r="AA36" s="390"/>
    </row>
    <row r="37" spans="1:27" ht="12" customHeight="1" x14ac:dyDescent="0.15">
      <c r="A37" s="111"/>
      <c r="B37" s="111"/>
      <c r="C37" s="111"/>
      <c r="D37" s="124" t="s">
        <v>172</v>
      </c>
      <c r="E37" s="125"/>
      <c r="F37" s="125"/>
      <c r="G37" s="125"/>
      <c r="H37" s="125"/>
      <c r="I37" s="126"/>
      <c r="J37" s="100">
        <f t="shared" si="0"/>
        <v>0</v>
      </c>
      <c r="K37" s="100"/>
      <c r="L37" s="100"/>
      <c r="M37" s="95">
        <f t="shared" si="1"/>
        <v>0</v>
      </c>
      <c r="N37" s="96"/>
      <c r="O37" s="97"/>
      <c r="P37" s="367"/>
      <c r="Q37" s="382" t="s">
        <v>25</v>
      </c>
      <c r="R37" s="382"/>
      <c r="S37" s="382" t="s">
        <v>26</v>
      </c>
      <c r="T37" s="143">
        <v>2000</v>
      </c>
      <c r="U37" s="143"/>
      <c r="V37" s="382" t="s">
        <v>6</v>
      </c>
      <c r="W37" s="389"/>
      <c r="X37" s="389"/>
      <c r="Y37" s="386"/>
      <c r="Z37" s="386"/>
      <c r="AA37" s="390"/>
    </row>
    <row r="38" spans="1:27" ht="12" customHeight="1" x14ac:dyDescent="0.15">
      <c r="A38" s="111"/>
      <c r="B38" s="111"/>
      <c r="C38" s="111"/>
      <c r="D38" s="111" t="s">
        <v>173</v>
      </c>
      <c r="E38" s="111"/>
      <c r="F38" s="111"/>
      <c r="G38" s="111"/>
      <c r="H38" s="111"/>
      <c r="I38" s="111"/>
      <c r="J38" s="100">
        <f>ROUND(SUM(J32:L37)*0.3,0)</f>
        <v>0</v>
      </c>
      <c r="K38" s="100"/>
      <c r="L38" s="100"/>
      <c r="M38" s="95">
        <f t="shared" si="1"/>
        <v>0</v>
      </c>
      <c r="N38" s="96"/>
      <c r="O38" s="97"/>
      <c r="P38" s="392" t="s">
        <v>220</v>
      </c>
      <c r="Q38" s="382"/>
      <c r="R38" s="382"/>
      <c r="S38" s="382"/>
      <c r="T38" s="382"/>
      <c r="U38" s="382"/>
      <c r="V38" s="382"/>
      <c r="W38" s="382"/>
      <c r="X38" s="382"/>
      <c r="Y38" s="382"/>
      <c r="Z38" s="382"/>
      <c r="AA38" s="383"/>
    </row>
    <row r="39" spans="1:27" ht="12" customHeight="1" x14ac:dyDescent="0.15">
      <c r="A39" s="111"/>
      <c r="B39" s="111"/>
      <c r="C39" s="111"/>
      <c r="D39" s="111" t="s">
        <v>174</v>
      </c>
      <c r="E39" s="111"/>
      <c r="F39" s="111"/>
      <c r="G39" s="111"/>
      <c r="H39" s="111"/>
      <c r="I39" s="111"/>
      <c r="J39" s="112">
        <f>SUM(J32:J38)</f>
        <v>0</v>
      </c>
      <c r="K39" s="112"/>
      <c r="L39" s="112"/>
      <c r="M39" s="102">
        <f>SUM(M32:M38)</f>
        <v>0</v>
      </c>
      <c r="N39" s="103"/>
      <c r="O39" s="110"/>
      <c r="P39" s="392" t="s">
        <v>175</v>
      </c>
      <c r="Q39" s="382"/>
      <c r="R39" s="382"/>
      <c r="S39" s="382"/>
      <c r="T39" s="382"/>
      <c r="U39" s="382"/>
      <c r="V39" s="382"/>
      <c r="W39" s="382"/>
      <c r="X39" s="382"/>
      <c r="Y39" s="382"/>
      <c r="Z39" s="382"/>
      <c r="AA39" s="383"/>
    </row>
    <row r="40" spans="1:27" ht="12" customHeight="1" x14ac:dyDescent="0.15">
      <c r="A40" s="111" t="s">
        <v>5</v>
      </c>
      <c r="B40" s="111"/>
      <c r="C40" s="111"/>
      <c r="D40" s="111"/>
      <c r="E40" s="111"/>
      <c r="F40" s="111"/>
      <c r="G40" s="111"/>
      <c r="H40" s="111"/>
      <c r="I40" s="111"/>
      <c r="J40" s="112">
        <f>ROUND(J39*0.3,0)</f>
        <v>0</v>
      </c>
      <c r="K40" s="112"/>
      <c r="L40" s="112"/>
      <c r="M40" s="95">
        <f>ROUND(J40*$O$31,0)</f>
        <v>0</v>
      </c>
      <c r="N40" s="96"/>
      <c r="O40" s="97"/>
      <c r="P40" s="395" t="s">
        <v>178</v>
      </c>
      <c r="Q40" s="391"/>
      <c r="R40" s="391"/>
      <c r="S40" s="391"/>
      <c r="T40" s="391"/>
      <c r="U40" s="391"/>
      <c r="V40" s="391"/>
      <c r="W40" s="391"/>
      <c r="X40" s="391"/>
      <c r="Y40" s="391"/>
      <c r="Z40" s="391"/>
      <c r="AA40" s="387"/>
    </row>
    <row r="41" spans="1:27" ht="12" customHeight="1" x14ac:dyDescent="0.15">
      <c r="A41" s="113" t="s">
        <v>49</v>
      </c>
      <c r="B41" s="114"/>
      <c r="C41" s="114"/>
      <c r="D41" s="114"/>
      <c r="E41" s="114"/>
      <c r="F41" s="114"/>
      <c r="G41" s="114"/>
      <c r="H41" s="114"/>
      <c r="I41" s="110"/>
      <c r="J41" s="102">
        <f>SUM(J39:L40)</f>
        <v>0</v>
      </c>
      <c r="K41" s="103"/>
      <c r="L41" s="115"/>
      <c r="M41" s="102">
        <f>+SUM(M39:M40)</f>
        <v>0</v>
      </c>
      <c r="N41" s="103"/>
      <c r="O41" s="110"/>
      <c r="P41" s="392"/>
      <c r="Q41" s="382"/>
      <c r="R41" s="382"/>
      <c r="S41" s="382"/>
      <c r="T41" s="382"/>
      <c r="U41" s="382"/>
      <c r="V41" s="382"/>
      <c r="W41" s="382"/>
      <c r="X41" s="382"/>
      <c r="Y41" s="382"/>
      <c r="Z41" s="382"/>
      <c r="AA41" s="383"/>
    </row>
    <row r="43" spans="1:27" ht="12" customHeight="1" x14ac:dyDescent="0.15">
      <c r="A43" s="373" t="s">
        <v>71</v>
      </c>
      <c r="G43" s="373" t="s">
        <v>14</v>
      </c>
      <c r="P43" s="366"/>
      <c r="Q43" s="373" t="s">
        <v>8</v>
      </c>
    </row>
    <row r="44" spans="1:27" ht="12" customHeight="1" x14ac:dyDescent="0.15">
      <c r="A44" s="98" t="s">
        <v>0</v>
      </c>
      <c r="B44" s="98"/>
      <c r="C44" s="98"/>
      <c r="D44" s="98" t="s">
        <v>1</v>
      </c>
      <c r="E44" s="98"/>
      <c r="F44" s="98"/>
      <c r="G44" s="98"/>
      <c r="H44" s="98"/>
      <c r="I44" s="98"/>
      <c r="J44" s="98" t="s">
        <v>2</v>
      </c>
      <c r="K44" s="98"/>
      <c r="L44" s="99"/>
      <c r="M44" s="388" t="s">
        <v>15</v>
      </c>
      <c r="N44" s="385"/>
      <c r="O44" s="380">
        <v>0.1</v>
      </c>
      <c r="P44" s="104" t="s">
        <v>3</v>
      </c>
      <c r="Q44" s="104"/>
      <c r="R44" s="104"/>
      <c r="S44" s="104"/>
      <c r="T44" s="104"/>
      <c r="U44" s="104"/>
      <c r="V44" s="104"/>
      <c r="W44" s="104"/>
      <c r="X44" s="104"/>
      <c r="Y44" s="104"/>
      <c r="Z44" s="104"/>
      <c r="AA44" s="105"/>
    </row>
    <row r="45" spans="1:27" ht="12" customHeight="1" x14ac:dyDescent="0.15">
      <c r="A45" s="111" t="s">
        <v>4</v>
      </c>
      <c r="B45" s="111"/>
      <c r="C45" s="111"/>
      <c r="D45" s="111" t="s">
        <v>179</v>
      </c>
      <c r="E45" s="111"/>
      <c r="F45" s="111"/>
      <c r="G45" s="111"/>
      <c r="H45" s="111"/>
      <c r="I45" s="111"/>
      <c r="J45" s="100">
        <f>P45*S45</f>
        <v>0</v>
      </c>
      <c r="K45" s="100"/>
      <c r="L45" s="100"/>
      <c r="M45" s="95">
        <f>ROUND(J45*$O$44,0)</f>
        <v>0</v>
      </c>
      <c r="N45" s="96"/>
      <c r="O45" s="97"/>
      <c r="P45" s="367">
        <f>P43</f>
        <v>0</v>
      </c>
      <c r="Q45" s="382" t="s">
        <v>8</v>
      </c>
      <c r="R45" s="382" t="s">
        <v>26</v>
      </c>
      <c r="S45" s="103">
        <v>15000</v>
      </c>
      <c r="T45" s="103"/>
      <c r="U45" s="382" t="s">
        <v>6</v>
      </c>
      <c r="V45" s="382"/>
      <c r="W45" s="382"/>
      <c r="X45" s="114"/>
      <c r="Y45" s="114"/>
      <c r="Z45" s="382"/>
      <c r="AA45" s="383"/>
    </row>
    <row r="46" spans="1:27" ht="12" customHeight="1" x14ac:dyDescent="0.15">
      <c r="A46" s="111"/>
      <c r="B46" s="111"/>
      <c r="C46" s="111"/>
      <c r="D46" s="124" t="s">
        <v>180</v>
      </c>
      <c r="E46" s="125"/>
      <c r="F46" s="125"/>
      <c r="G46" s="125"/>
      <c r="H46" s="125"/>
      <c r="I46" s="126"/>
      <c r="J46" s="145">
        <f>P46*S46</f>
        <v>0</v>
      </c>
      <c r="K46" s="146"/>
      <c r="L46" s="147"/>
      <c r="M46" s="95">
        <f>ROUND(J46*$O$44,0)</f>
        <v>0</v>
      </c>
      <c r="N46" s="96"/>
      <c r="O46" s="97"/>
      <c r="P46" s="368">
        <f>P43</f>
        <v>0</v>
      </c>
      <c r="Q46" s="389" t="s">
        <v>8</v>
      </c>
      <c r="R46" s="381" t="s">
        <v>26</v>
      </c>
      <c r="S46" s="103">
        <v>15000</v>
      </c>
      <c r="T46" s="103"/>
      <c r="U46" s="382" t="s">
        <v>6</v>
      </c>
      <c r="V46" s="389"/>
      <c r="W46" s="389"/>
      <c r="X46" s="389"/>
      <c r="Y46" s="386"/>
      <c r="Z46" s="386"/>
      <c r="AA46" s="390"/>
    </row>
    <row r="47" spans="1:27" ht="12" customHeight="1" x14ac:dyDescent="0.15">
      <c r="A47" s="111"/>
      <c r="B47" s="111"/>
      <c r="C47" s="111"/>
      <c r="D47" s="111" t="s">
        <v>181</v>
      </c>
      <c r="E47" s="111"/>
      <c r="F47" s="111"/>
      <c r="G47" s="111"/>
      <c r="H47" s="111"/>
      <c r="I47" s="111"/>
      <c r="J47" s="100">
        <f>ROUND(SUM(J45:L46)*0.3,0)</f>
        <v>0</v>
      </c>
      <c r="K47" s="100"/>
      <c r="L47" s="100"/>
      <c r="M47" s="95">
        <f>ROUND(J47*$O$44,0)</f>
        <v>0</v>
      </c>
      <c r="N47" s="96"/>
      <c r="O47" s="97"/>
      <c r="P47" s="392" t="s">
        <v>221</v>
      </c>
      <c r="Q47" s="382"/>
      <c r="R47" s="382"/>
      <c r="S47" s="382"/>
      <c r="T47" s="382"/>
      <c r="U47" s="382"/>
      <c r="V47" s="382"/>
      <c r="W47" s="382"/>
      <c r="X47" s="382"/>
      <c r="Y47" s="382"/>
      <c r="Z47" s="382"/>
      <c r="AA47" s="383"/>
    </row>
    <row r="48" spans="1:27" ht="12" customHeight="1" x14ac:dyDescent="0.15">
      <c r="A48" s="111"/>
      <c r="B48" s="111"/>
      <c r="C48" s="111"/>
      <c r="D48" s="111" t="s">
        <v>182</v>
      </c>
      <c r="E48" s="111"/>
      <c r="F48" s="111"/>
      <c r="G48" s="111"/>
      <c r="H48" s="111"/>
      <c r="I48" s="111"/>
      <c r="J48" s="112">
        <f>SUM(J45:L47)</f>
        <v>0</v>
      </c>
      <c r="K48" s="112"/>
      <c r="L48" s="112"/>
      <c r="M48" s="144">
        <f>SUM(M45:O47)</f>
        <v>0</v>
      </c>
      <c r="N48" s="109"/>
      <c r="O48" s="110"/>
      <c r="P48" s="392" t="s">
        <v>176</v>
      </c>
      <c r="Q48" s="382"/>
      <c r="R48" s="382"/>
      <c r="S48" s="382"/>
      <c r="T48" s="382"/>
      <c r="U48" s="382"/>
      <c r="V48" s="382"/>
      <c r="W48" s="382"/>
      <c r="X48" s="382"/>
      <c r="Y48" s="382"/>
      <c r="Z48" s="382"/>
      <c r="AA48" s="383"/>
    </row>
    <row r="49" spans="1:27" ht="12" customHeight="1" x14ac:dyDescent="0.15">
      <c r="A49" s="111" t="s">
        <v>5</v>
      </c>
      <c r="B49" s="111"/>
      <c r="C49" s="111"/>
      <c r="D49" s="111"/>
      <c r="E49" s="111"/>
      <c r="F49" s="111"/>
      <c r="G49" s="111"/>
      <c r="H49" s="111"/>
      <c r="I49" s="111"/>
      <c r="J49" s="112">
        <f>ROUND(J48*0.3,0)</f>
        <v>0</v>
      </c>
      <c r="K49" s="112"/>
      <c r="L49" s="112"/>
      <c r="M49" s="95">
        <f>ROUND(J49*$O$44,0)</f>
        <v>0</v>
      </c>
      <c r="N49" s="96"/>
      <c r="O49" s="97"/>
      <c r="P49" s="395" t="s">
        <v>177</v>
      </c>
      <c r="Q49" s="391"/>
      <c r="R49" s="391"/>
      <c r="S49" s="391"/>
      <c r="T49" s="391"/>
      <c r="U49" s="391"/>
      <c r="V49" s="391"/>
      <c r="W49" s="391"/>
      <c r="X49" s="391"/>
      <c r="Y49" s="391"/>
      <c r="Z49" s="391"/>
      <c r="AA49" s="387"/>
    </row>
    <row r="50" spans="1:27" ht="12" customHeight="1" x14ac:dyDescent="0.15">
      <c r="A50" s="113" t="s">
        <v>50</v>
      </c>
      <c r="B50" s="114"/>
      <c r="C50" s="114"/>
      <c r="D50" s="114"/>
      <c r="E50" s="114"/>
      <c r="F50" s="114"/>
      <c r="G50" s="114"/>
      <c r="H50" s="114"/>
      <c r="I50" s="110"/>
      <c r="J50" s="102">
        <f>SUM(J48:L49)</f>
        <v>0</v>
      </c>
      <c r="K50" s="103"/>
      <c r="L50" s="115"/>
      <c r="M50" s="102">
        <f>SUM(M48:O49)</f>
        <v>0</v>
      </c>
      <c r="N50" s="103"/>
      <c r="O50" s="110"/>
      <c r="P50" s="392"/>
      <c r="Q50" s="382"/>
      <c r="R50" s="382"/>
      <c r="S50" s="382"/>
      <c r="T50" s="382"/>
      <c r="U50" s="382"/>
      <c r="V50" s="382"/>
      <c r="W50" s="382"/>
      <c r="X50" s="382"/>
      <c r="Y50" s="382"/>
      <c r="Z50" s="382"/>
      <c r="AA50" s="383"/>
    </row>
    <row r="52" spans="1:27" ht="12" customHeight="1" x14ac:dyDescent="0.15">
      <c r="A52" s="373" t="s">
        <v>57</v>
      </c>
    </row>
    <row r="53" spans="1:27" ht="12" customHeight="1" x14ac:dyDescent="0.15">
      <c r="A53" s="98" t="s">
        <v>0</v>
      </c>
      <c r="B53" s="98"/>
      <c r="C53" s="98"/>
      <c r="D53" s="98" t="s">
        <v>1</v>
      </c>
      <c r="E53" s="98"/>
      <c r="F53" s="98"/>
      <c r="G53" s="98"/>
      <c r="H53" s="98"/>
      <c r="I53" s="98"/>
      <c r="J53" s="98" t="s">
        <v>2</v>
      </c>
      <c r="K53" s="98"/>
      <c r="L53" s="99"/>
      <c r="M53" s="388" t="s">
        <v>15</v>
      </c>
      <c r="N53" s="385"/>
      <c r="O53" s="380">
        <v>0.1</v>
      </c>
      <c r="P53" s="104" t="s">
        <v>3</v>
      </c>
      <c r="Q53" s="104"/>
      <c r="R53" s="104"/>
      <c r="S53" s="104"/>
      <c r="T53" s="104"/>
      <c r="U53" s="104"/>
      <c r="V53" s="104"/>
      <c r="W53" s="104"/>
      <c r="X53" s="104"/>
      <c r="Y53" s="104"/>
      <c r="Z53" s="104"/>
      <c r="AA53" s="105"/>
    </row>
    <row r="54" spans="1:27" ht="12" customHeight="1" x14ac:dyDescent="0.15">
      <c r="A54" s="111" t="s">
        <v>4</v>
      </c>
      <c r="B54" s="111"/>
      <c r="C54" s="111"/>
      <c r="D54" s="127" t="s">
        <v>110</v>
      </c>
      <c r="E54" s="114"/>
      <c r="F54" s="114"/>
      <c r="G54" s="114"/>
      <c r="H54" s="114"/>
      <c r="I54" s="110"/>
      <c r="J54" s="100">
        <f t="shared" ref="J54:J59" si="2">P54*T54</f>
        <v>0</v>
      </c>
      <c r="K54" s="100"/>
      <c r="L54" s="100"/>
      <c r="M54" s="95">
        <f>ROUND(J54*$O$31,0)</f>
        <v>0</v>
      </c>
      <c r="N54" s="96"/>
      <c r="O54" s="97"/>
      <c r="P54" s="367"/>
      <c r="Q54" s="382" t="s">
        <v>25</v>
      </c>
      <c r="R54" s="382"/>
      <c r="S54" s="382" t="s">
        <v>26</v>
      </c>
      <c r="T54" s="109">
        <v>6000</v>
      </c>
      <c r="U54" s="109"/>
      <c r="V54" s="382" t="s">
        <v>6</v>
      </c>
      <c r="W54" s="382"/>
      <c r="X54" s="114"/>
      <c r="Y54" s="114"/>
      <c r="Z54" s="382"/>
      <c r="AA54" s="383"/>
    </row>
    <row r="55" spans="1:27" ht="12" customHeight="1" x14ac:dyDescent="0.15">
      <c r="A55" s="111"/>
      <c r="B55" s="111"/>
      <c r="C55" s="111"/>
      <c r="D55" s="124" t="s">
        <v>183</v>
      </c>
      <c r="E55" s="125"/>
      <c r="F55" s="125"/>
      <c r="G55" s="125"/>
      <c r="H55" s="125"/>
      <c r="I55" s="126"/>
      <c r="J55" s="100">
        <f t="shared" si="2"/>
        <v>0</v>
      </c>
      <c r="K55" s="100"/>
      <c r="L55" s="100"/>
      <c r="M55" s="95">
        <f t="shared" ref="M55:M60" si="3">ROUND(J55*$O$31,0)</f>
        <v>0</v>
      </c>
      <c r="N55" s="96"/>
      <c r="O55" s="97"/>
      <c r="P55" s="367">
        <f>+P54</f>
        <v>0</v>
      </c>
      <c r="Q55" s="382" t="s">
        <v>25</v>
      </c>
      <c r="R55" s="382"/>
      <c r="S55" s="382" t="s">
        <v>26</v>
      </c>
      <c r="T55" s="109">
        <v>7500</v>
      </c>
      <c r="U55" s="109"/>
      <c r="V55" s="382" t="s">
        <v>6</v>
      </c>
      <c r="W55" s="389"/>
      <c r="X55" s="389"/>
      <c r="Y55" s="386"/>
      <c r="Z55" s="386"/>
      <c r="AA55" s="390"/>
    </row>
    <row r="56" spans="1:27" ht="12" customHeight="1" x14ac:dyDescent="0.15">
      <c r="A56" s="111"/>
      <c r="B56" s="111"/>
      <c r="C56" s="111"/>
      <c r="D56" s="124" t="s">
        <v>184</v>
      </c>
      <c r="E56" s="125"/>
      <c r="F56" s="125"/>
      <c r="G56" s="125"/>
      <c r="H56" s="125"/>
      <c r="I56" s="126"/>
      <c r="J56" s="100">
        <f t="shared" si="2"/>
        <v>0</v>
      </c>
      <c r="K56" s="100"/>
      <c r="L56" s="100"/>
      <c r="M56" s="95">
        <f t="shared" si="3"/>
        <v>0</v>
      </c>
      <c r="N56" s="96"/>
      <c r="O56" s="97"/>
      <c r="P56" s="367"/>
      <c r="Q56" s="382" t="s">
        <v>25</v>
      </c>
      <c r="R56" s="382"/>
      <c r="S56" s="382" t="s">
        <v>26</v>
      </c>
      <c r="T56" s="143">
        <v>2000</v>
      </c>
      <c r="U56" s="143"/>
      <c r="V56" s="382" t="s">
        <v>6</v>
      </c>
      <c r="W56" s="389"/>
      <c r="X56" s="389"/>
      <c r="Y56" s="386"/>
      <c r="Z56" s="386"/>
      <c r="AA56" s="390"/>
    </row>
    <row r="57" spans="1:27" ht="12" customHeight="1" x14ac:dyDescent="0.15">
      <c r="A57" s="111"/>
      <c r="B57" s="111"/>
      <c r="C57" s="111"/>
      <c r="D57" s="124" t="s">
        <v>185</v>
      </c>
      <c r="E57" s="125"/>
      <c r="F57" s="125"/>
      <c r="G57" s="125"/>
      <c r="H57" s="125"/>
      <c r="I57" s="126"/>
      <c r="J57" s="100">
        <f t="shared" si="2"/>
        <v>0</v>
      </c>
      <c r="K57" s="100"/>
      <c r="L57" s="100"/>
      <c r="M57" s="95">
        <f t="shared" si="3"/>
        <v>0</v>
      </c>
      <c r="N57" s="96"/>
      <c r="O57" s="97"/>
      <c r="P57" s="367"/>
      <c r="Q57" s="382" t="s">
        <v>25</v>
      </c>
      <c r="R57" s="382"/>
      <c r="S57" s="382" t="s">
        <v>26</v>
      </c>
      <c r="T57" s="143">
        <v>2000</v>
      </c>
      <c r="U57" s="143"/>
      <c r="V57" s="382" t="s">
        <v>6</v>
      </c>
      <c r="W57" s="389"/>
      <c r="X57" s="389"/>
      <c r="Y57" s="386"/>
      <c r="Z57" s="386"/>
      <c r="AA57" s="390"/>
    </row>
    <row r="58" spans="1:27" ht="12" customHeight="1" x14ac:dyDescent="0.15">
      <c r="A58" s="111"/>
      <c r="B58" s="111"/>
      <c r="C58" s="111"/>
      <c r="D58" s="124" t="s">
        <v>186</v>
      </c>
      <c r="E58" s="125"/>
      <c r="F58" s="125"/>
      <c r="G58" s="125"/>
      <c r="H58" s="125"/>
      <c r="I58" s="126"/>
      <c r="J58" s="100">
        <f t="shared" si="2"/>
        <v>0</v>
      </c>
      <c r="K58" s="100"/>
      <c r="L58" s="100"/>
      <c r="M58" s="95">
        <f t="shared" si="3"/>
        <v>0</v>
      </c>
      <c r="N58" s="96"/>
      <c r="O58" s="97"/>
      <c r="P58" s="367"/>
      <c r="Q58" s="382" t="s">
        <v>25</v>
      </c>
      <c r="R58" s="382"/>
      <c r="S58" s="382" t="s">
        <v>26</v>
      </c>
      <c r="T58" s="143">
        <v>2000</v>
      </c>
      <c r="U58" s="143"/>
      <c r="V58" s="382" t="s">
        <v>6</v>
      </c>
      <c r="W58" s="389"/>
      <c r="X58" s="389"/>
      <c r="Y58" s="386"/>
      <c r="Z58" s="386"/>
      <c r="AA58" s="390"/>
    </row>
    <row r="59" spans="1:27" ht="12" customHeight="1" x14ac:dyDescent="0.15">
      <c r="A59" s="111"/>
      <c r="B59" s="111"/>
      <c r="C59" s="111"/>
      <c r="D59" s="124" t="s">
        <v>187</v>
      </c>
      <c r="E59" s="125"/>
      <c r="F59" s="125"/>
      <c r="G59" s="125"/>
      <c r="H59" s="125"/>
      <c r="I59" s="126"/>
      <c r="J59" s="100">
        <f t="shared" si="2"/>
        <v>0</v>
      </c>
      <c r="K59" s="100"/>
      <c r="L59" s="100"/>
      <c r="M59" s="95">
        <f t="shared" si="3"/>
        <v>0</v>
      </c>
      <c r="N59" s="96"/>
      <c r="O59" s="97"/>
      <c r="P59" s="367"/>
      <c r="Q59" s="382" t="s">
        <v>25</v>
      </c>
      <c r="R59" s="382"/>
      <c r="S59" s="382" t="s">
        <v>26</v>
      </c>
      <c r="T59" s="143">
        <v>2000</v>
      </c>
      <c r="U59" s="143"/>
      <c r="V59" s="382" t="s">
        <v>6</v>
      </c>
      <c r="W59" s="389"/>
      <c r="X59" s="389"/>
      <c r="Y59" s="386"/>
      <c r="Z59" s="386"/>
      <c r="AA59" s="390"/>
    </row>
    <row r="60" spans="1:27" ht="12" customHeight="1" x14ac:dyDescent="0.15">
      <c r="A60" s="111"/>
      <c r="B60" s="111"/>
      <c r="C60" s="111"/>
      <c r="D60" s="111" t="s">
        <v>188</v>
      </c>
      <c r="E60" s="111"/>
      <c r="F60" s="111"/>
      <c r="G60" s="111"/>
      <c r="H60" s="111"/>
      <c r="I60" s="111"/>
      <c r="J60" s="100">
        <f>ROUND(SUM(J54:L59)*0.3,0)</f>
        <v>0</v>
      </c>
      <c r="K60" s="100"/>
      <c r="L60" s="100"/>
      <c r="M60" s="95">
        <f t="shared" si="3"/>
        <v>0</v>
      </c>
      <c r="N60" s="96"/>
      <c r="O60" s="97"/>
      <c r="P60" s="392" t="s">
        <v>224</v>
      </c>
      <c r="Q60" s="382"/>
      <c r="R60" s="382"/>
      <c r="S60" s="382"/>
      <c r="T60" s="382"/>
      <c r="U60" s="382"/>
      <c r="V60" s="382"/>
      <c r="W60" s="382"/>
      <c r="X60" s="382"/>
      <c r="Y60" s="382"/>
      <c r="Z60" s="382"/>
      <c r="AA60" s="383"/>
    </row>
    <row r="61" spans="1:27" ht="12" customHeight="1" x14ac:dyDescent="0.15">
      <c r="A61" s="111"/>
      <c r="B61" s="111"/>
      <c r="C61" s="111"/>
      <c r="D61" s="111" t="s">
        <v>189</v>
      </c>
      <c r="E61" s="111"/>
      <c r="F61" s="111"/>
      <c r="G61" s="111"/>
      <c r="H61" s="111"/>
      <c r="I61" s="111"/>
      <c r="J61" s="112">
        <f>SUM(J54:J60)</f>
        <v>0</v>
      </c>
      <c r="K61" s="112"/>
      <c r="L61" s="112"/>
      <c r="M61" s="102">
        <f>SUM(M54:M60)</f>
        <v>0</v>
      </c>
      <c r="N61" s="103"/>
      <c r="O61" s="110"/>
      <c r="P61" s="392" t="s">
        <v>190</v>
      </c>
      <c r="Q61" s="382"/>
      <c r="R61" s="382"/>
      <c r="S61" s="382"/>
      <c r="T61" s="382"/>
      <c r="U61" s="382"/>
      <c r="V61" s="382"/>
      <c r="W61" s="382"/>
      <c r="X61" s="382"/>
      <c r="Y61" s="382"/>
      <c r="Z61" s="382"/>
      <c r="AA61" s="383"/>
    </row>
    <row r="62" spans="1:27" ht="12" customHeight="1" x14ac:dyDescent="0.15">
      <c r="A62" s="111" t="s">
        <v>5</v>
      </c>
      <c r="B62" s="111"/>
      <c r="C62" s="111"/>
      <c r="D62" s="111"/>
      <c r="E62" s="111"/>
      <c r="F62" s="111"/>
      <c r="G62" s="111"/>
      <c r="H62" s="111"/>
      <c r="I62" s="111"/>
      <c r="J62" s="112">
        <f>ROUND(J61*0.3,0)</f>
        <v>0</v>
      </c>
      <c r="K62" s="112"/>
      <c r="L62" s="112"/>
      <c r="M62" s="95">
        <f>ROUND(J62*$O$31,0)</f>
        <v>0</v>
      </c>
      <c r="N62" s="96"/>
      <c r="O62" s="97"/>
      <c r="P62" s="395" t="s">
        <v>191</v>
      </c>
      <c r="Q62" s="391"/>
      <c r="R62" s="391"/>
      <c r="S62" s="391"/>
      <c r="T62" s="391"/>
      <c r="U62" s="391"/>
      <c r="V62" s="391"/>
      <c r="W62" s="391"/>
      <c r="X62" s="391"/>
      <c r="Y62" s="391"/>
      <c r="Z62" s="391"/>
      <c r="AA62" s="387"/>
    </row>
    <row r="63" spans="1:27" ht="12" customHeight="1" x14ac:dyDescent="0.15">
      <c r="A63" s="113" t="s">
        <v>72</v>
      </c>
      <c r="B63" s="114"/>
      <c r="C63" s="114"/>
      <c r="D63" s="114"/>
      <c r="E63" s="114"/>
      <c r="F63" s="114"/>
      <c r="G63" s="114"/>
      <c r="H63" s="114"/>
      <c r="I63" s="110"/>
      <c r="J63" s="102">
        <f>SUM(J61:L62)</f>
        <v>0</v>
      </c>
      <c r="K63" s="103"/>
      <c r="L63" s="115"/>
      <c r="M63" s="102">
        <f>+SUM(M61:M62)</f>
        <v>0</v>
      </c>
      <c r="N63" s="103"/>
      <c r="O63" s="110"/>
      <c r="P63" s="392"/>
      <c r="Q63" s="382"/>
      <c r="R63" s="382"/>
      <c r="S63" s="382"/>
      <c r="T63" s="382"/>
      <c r="U63" s="382"/>
      <c r="V63" s="382"/>
      <c r="W63" s="382"/>
      <c r="X63" s="382"/>
      <c r="Y63" s="382"/>
      <c r="Z63" s="382"/>
      <c r="AA63" s="383"/>
    </row>
    <row r="65" spans="1:27" ht="12" customHeight="1" x14ac:dyDescent="0.15">
      <c r="A65" s="373" t="s">
        <v>40</v>
      </c>
    </row>
    <row r="66" spans="1:27" ht="12" customHeight="1" x14ac:dyDescent="0.15">
      <c r="A66" s="98" t="s">
        <v>0</v>
      </c>
      <c r="B66" s="98"/>
      <c r="C66" s="98"/>
      <c r="D66" s="98" t="s">
        <v>1</v>
      </c>
      <c r="E66" s="98"/>
      <c r="F66" s="98"/>
      <c r="G66" s="98"/>
      <c r="H66" s="98"/>
      <c r="I66" s="98"/>
      <c r="J66" s="98" t="s">
        <v>2</v>
      </c>
      <c r="K66" s="98"/>
      <c r="L66" s="99"/>
      <c r="M66" s="388" t="s">
        <v>15</v>
      </c>
      <c r="N66" s="385"/>
      <c r="O66" s="380">
        <v>0.1</v>
      </c>
      <c r="P66" s="104" t="s">
        <v>3</v>
      </c>
      <c r="Q66" s="104"/>
      <c r="R66" s="104"/>
      <c r="S66" s="104"/>
      <c r="T66" s="104"/>
      <c r="U66" s="104"/>
      <c r="V66" s="104"/>
      <c r="W66" s="104"/>
      <c r="X66" s="104"/>
      <c r="Y66" s="104"/>
      <c r="Z66" s="104"/>
      <c r="AA66" s="105"/>
    </row>
    <row r="67" spans="1:27" ht="12" customHeight="1" x14ac:dyDescent="0.15">
      <c r="A67" s="111" t="s">
        <v>4</v>
      </c>
      <c r="B67" s="111"/>
      <c r="C67" s="111"/>
      <c r="D67" s="111" t="s">
        <v>192</v>
      </c>
      <c r="E67" s="111"/>
      <c r="F67" s="111"/>
      <c r="G67" s="111"/>
      <c r="H67" s="111"/>
      <c r="I67" s="111"/>
      <c r="J67" s="100">
        <f>P67*T67</f>
        <v>0</v>
      </c>
      <c r="K67" s="100"/>
      <c r="L67" s="100"/>
      <c r="M67" s="95">
        <f>ROUND(J67*$O$31,0)</f>
        <v>0</v>
      </c>
      <c r="N67" s="96"/>
      <c r="O67" s="97"/>
      <c r="P67" s="367"/>
      <c r="Q67" s="382" t="s">
        <v>25</v>
      </c>
      <c r="R67" s="382"/>
      <c r="S67" s="382" t="s">
        <v>26</v>
      </c>
      <c r="T67" s="109">
        <v>3000</v>
      </c>
      <c r="U67" s="109"/>
      <c r="V67" s="382" t="s">
        <v>6</v>
      </c>
      <c r="W67" s="382"/>
      <c r="X67" s="114"/>
      <c r="Y67" s="114"/>
      <c r="Z67" s="382"/>
      <c r="AA67" s="383"/>
    </row>
    <row r="68" spans="1:27" ht="12" customHeight="1" x14ac:dyDescent="0.15">
      <c r="A68" s="111"/>
      <c r="B68" s="111"/>
      <c r="C68" s="111"/>
      <c r="D68" s="124" t="s">
        <v>193</v>
      </c>
      <c r="E68" s="125"/>
      <c r="F68" s="125"/>
      <c r="G68" s="125"/>
      <c r="H68" s="125"/>
      <c r="I68" s="126"/>
      <c r="J68" s="100">
        <f>P68*T68</f>
        <v>0</v>
      </c>
      <c r="K68" s="100"/>
      <c r="L68" s="100"/>
      <c r="M68" s="95">
        <f>ROUND(J68*$O$31,0)</f>
        <v>0</v>
      </c>
      <c r="N68" s="96"/>
      <c r="O68" s="97"/>
      <c r="P68" s="367">
        <f>+P67</f>
        <v>0</v>
      </c>
      <c r="Q68" s="382" t="s">
        <v>25</v>
      </c>
      <c r="R68" s="382"/>
      <c r="S68" s="382" t="s">
        <v>26</v>
      </c>
      <c r="T68" s="109">
        <v>4500</v>
      </c>
      <c r="U68" s="109"/>
      <c r="V68" s="382" t="s">
        <v>6</v>
      </c>
      <c r="W68" s="389"/>
      <c r="X68" s="389"/>
      <c r="Y68" s="386"/>
      <c r="Z68" s="386"/>
      <c r="AA68" s="390"/>
    </row>
    <row r="69" spans="1:27" ht="12" customHeight="1" x14ac:dyDescent="0.15">
      <c r="A69" s="111"/>
      <c r="B69" s="111"/>
      <c r="C69" s="111"/>
      <c r="D69" s="111" t="s">
        <v>194</v>
      </c>
      <c r="E69" s="111"/>
      <c r="F69" s="111"/>
      <c r="G69" s="111"/>
      <c r="H69" s="111"/>
      <c r="I69" s="111"/>
      <c r="J69" s="100">
        <f>ROUND(SUM(J67:L68)*0.3,0)</f>
        <v>0</v>
      </c>
      <c r="K69" s="100"/>
      <c r="L69" s="100"/>
      <c r="M69" s="95">
        <f>ROUND(J69*$O$31,0)</f>
        <v>0</v>
      </c>
      <c r="N69" s="96"/>
      <c r="O69" s="97"/>
      <c r="P69" s="392" t="s">
        <v>222</v>
      </c>
      <c r="Q69" s="382"/>
      <c r="R69" s="382"/>
      <c r="S69" s="382"/>
      <c r="T69" s="382"/>
      <c r="U69" s="382"/>
      <c r="V69" s="382"/>
      <c r="W69" s="382"/>
      <c r="X69" s="382"/>
      <c r="Y69" s="382"/>
      <c r="Z69" s="382"/>
      <c r="AA69" s="383"/>
    </row>
    <row r="70" spans="1:27" ht="12" customHeight="1" x14ac:dyDescent="0.15">
      <c r="A70" s="111"/>
      <c r="B70" s="111"/>
      <c r="C70" s="111"/>
      <c r="D70" s="111" t="s">
        <v>195</v>
      </c>
      <c r="E70" s="111"/>
      <c r="F70" s="111"/>
      <c r="G70" s="111"/>
      <c r="H70" s="111"/>
      <c r="I70" s="111"/>
      <c r="J70" s="112">
        <f>SUM(J67:J69)</f>
        <v>0</v>
      </c>
      <c r="K70" s="112"/>
      <c r="L70" s="112"/>
      <c r="M70" s="102">
        <f>SUM(M67:M69)</f>
        <v>0</v>
      </c>
      <c r="N70" s="103"/>
      <c r="O70" s="110"/>
      <c r="P70" s="392" t="s">
        <v>196</v>
      </c>
      <c r="Q70" s="382"/>
      <c r="R70" s="382"/>
      <c r="S70" s="382"/>
      <c r="T70" s="382"/>
      <c r="U70" s="382"/>
      <c r="V70" s="382"/>
      <c r="W70" s="382"/>
      <c r="X70" s="382"/>
      <c r="Y70" s="382"/>
      <c r="Z70" s="382"/>
      <c r="AA70" s="383"/>
    </row>
    <row r="71" spans="1:27" ht="12" customHeight="1" x14ac:dyDescent="0.15">
      <c r="A71" s="111" t="s">
        <v>5</v>
      </c>
      <c r="B71" s="111"/>
      <c r="C71" s="111"/>
      <c r="D71" s="111"/>
      <c r="E71" s="111"/>
      <c r="F71" s="111"/>
      <c r="G71" s="111"/>
      <c r="H71" s="111"/>
      <c r="I71" s="111"/>
      <c r="J71" s="112">
        <f>ROUND(J70*0.3,0)</f>
        <v>0</v>
      </c>
      <c r="K71" s="112"/>
      <c r="L71" s="112"/>
      <c r="M71" s="95">
        <f>ROUND(J71*$O$31,0)</f>
        <v>0</v>
      </c>
      <c r="N71" s="96"/>
      <c r="O71" s="97"/>
      <c r="P71" s="395" t="s">
        <v>197</v>
      </c>
      <c r="Q71" s="391"/>
      <c r="R71" s="391"/>
      <c r="S71" s="391"/>
      <c r="T71" s="391"/>
      <c r="U71" s="391"/>
      <c r="V71" s="391"/>
      <c r="W71" s="391"/>
      <c r="X71" s="391"/>
      <c r="Y71" s="391"/>
      <c r="Z71" s="391"/>
      <c r="AA71" s="387"/>
    </row>
    <row r="72" spans="1:27" ht="12" customHeight="1" x14ac:dyDescent="0.15">
      <c r="A72" s="113" t="s">
        <v>73</v>
      </c>
      <c r="B72" s="114"/>
      <c r="C72" s="114"/>
      <c r="D72" s="114"/>
      <c r="E72" s="114"/>
      <c r="F72" s="114"/>
      <c r="G72" s="114"/>
      <c r="H72" s="114"/>
      <c r="I72" s="110"/>
      <c r="J72" s="102">
        <f>SUM(J70:L71)</f>
        <v>0</v>
      </c>
      <c r="K72" s="103"/>
      <c r="L72" s="115"/>
      <c r="M72" s="102">
        <f>+SUM(M70:M71)</f>
        <v>0</v>
      </c>
      <c r="N72" s="103"/>
      <c r="O72" s="110"/>
      <c r="P72" s="392"/>
      <c r="Q72" s="382"/>
      <c r="R72" s="382"/>
      <c r="S72" s="382"/>
      <c r="T72" s="382"/>
      <c r="U72" s="382"/>
      <c r="V72" s="382"/>
      <c r="W72" s="382"/>
      <c r="X72" s="382"/>
      <c r="Y72" s="382"/>
      <c r="Z72" s="382"/>
      <c r="AA72" s="383"/>
    </row>
    <row r="74" spans="1:27" s="361" customFormat="1" ht="12" customHeight="1" thickBot="1" x14ac:dyDescent="0.2">
      <c r="J74" s="139" t="s">
        <v>2</v>
      </c>
      <c r="K74" s="139"/>
      <c r="L74" s="139"/>
      <c r="M74" s="139"/>
      <c r="N74" s="139"/>
      <c r="P74" s="139" t="s">
        <v>15</v>
      </c>
      <c r="Q74" s="139"/>
      <c r="R74" s="139"/>
      <c r="S74" s="139"/>
      <c r="T74" s="139"/>
      <c r="V74" s="139" t="s">
        <v>18</v>
      </c>
      <c r="W74" s="139"/>
      <c r="X74" s="139"/>
      <c r="Y74" s="139"/>
      <c r="Z74" s="139"/>
    </row>
    <row r="75" spans="1:27" s="361" customFormat="1" ht="12" customHeight="1" thickBot="1" x14ac:dyDescent="0.2">
      <c r="A75" s="132" t="s">
        <v>16</v>
      </c>
      <c r="B75" s="132"/>
      <c r="C75" s="132"/>
      <c r="D75" s="132"/>
      <c r="E75" s="132"/>
      <c r="H75" s="372" t="s">
        <v>28</v>
      </c>
      <c r="I75" s="361" t="s">
        <v>29</v>
      </c>
      <c r="J75" s="133">
        <f>+J17</f>
        <v>760500</v>
      </c>
      <c r="K75" s="134"/>
      <c r="L75" s="134"/>
      <c r="M75" s="134"/>
      <c r="N75" s="135"/>
      <c r="O75" s="20" t="s">
        <v>32</v>
      </c>
      <c r="P75" s="133">
        <f>M17</f>
        <v>76050</v>
      </c>
      <c r="Q75" s="134"/>
      <c r="R75" s="134"/>
      <c r="S75" s="134"/>
      <c r="T75" s="135"/>
      <c r="U75" s="20" t="s">
        <v>33</v>
      </c>
      <c r="V75" s="133">
        <f>+J75+P75</f>
        <v>836550</v>
      </c>
      <c r="W75" s="134"/>
      <c r="X75" s="134"/>
      <c r="Y75" s="134"/>
      <c r="Z75" s="135"/>
    </row>
    <row r="76" spans="1:27" s="361" customFormat="1" ht="12" customHeight="1" thickBot="1" x14ac:dyDescent="0.2">
      <c r="A76" s="372"/>
      <c r="B76" s="372"/>
      <c r="C76" s="372"/>
      <c r="D76" s="372"/>
      <c r="G76" s="372"/>
      <c r="H76" s="372"/>
      <c r="J76" s="142"/>
      <c r="K76" s="142"/>
      <c r="L76" s="142"/>
      <c r="M76" s="142"/>
      <c r="N76" s="142"/>
      <c r="P76" s="142"/>
      <c r="Q76" s="142"/>
      <c r="R76" s="142"/>
      <c r="S76" s="142"/>
      <c r="T76" s="142"/>
      <c r="V76" s="142"/>
      <c r="W76" s="142"/>
      <c r="X76" s="142"/>
      <c r="Y76" s="142"/>
      <c r="Z76" s="142"/>
    </row>
    <row r="77" spans="1:27" s="361" customFormat="1" ht="12" customHeight="1" thickBot="1" x14ac:dyDescent="0.2">
      <c r="A77" s="148" t="s">
        <v>86</v>
      </c>
      <c r="B77" s="148"/>
      <c r="C77" s="148"/>
      <c r="D77" s="148"/>
      <c r="E77" s="148"/>
      <c r="F77" s="148"/>
      <c r="G77" s="148"/>
      <c r="H77" s="372" t="s">
        <v>87</v>
      </c>
      <c r="I77" s="361" t="s">
        <v>29</v>
      </c>
      <c r="J77" s="133">
        <f>+J25</f>
        <v>202800</v>
      </c>
      <c r="K77" s="134"/>
      <c r="L77" s="134"/>
      <c r="M77" s="134"/>
      <c r="N77" s="135"/>
      <c r="O77" s="20" t="s">
        <v>32</v>
      </c>
      <c r="P77" s="133">
        <f>M25</f>
        <v>20280</v>
      </c>
      <c r="Q77" s="134"/>
      <c r="R77" s="134"/>
      <c r="S77" s="134"/>
      <c r="T77" s="135"/>
      <c r="U77" s="20" t="s">
        <v>33</v>
      </c>
      <c r="V77" s="133">
        <f>+J77+P77</f>
        <v>223080</v>
      </c>
      <c r="W77" s="134"/>
      <c r="X77" s="134"/>
      <c r="Y77" s="134"/>
      <c r="Z77" s="135"/>
    </row>
    <row r="78" spans="1:27" s="361" customFormat="1" ht="12" customHeight="1" thickBot="1" x14ac:dyDescent="0.2">
      <c r="A78" s="372"/>
      <c r="B78" s="372"/>
      <c r="C78" s="372"/>
      <c r="D78" s="372"/>
      <c r="G78" s="372"/>
      <c r="H78" s="372"/>
      <c r="J78" s="142"/>
      <c r="K78" s="142"/>
      <c r="L78" s="142"/>
      <c r="M78" s="142"/>
      <c r="N78" s="142"/>
      <c r="P78" s="142"/>
      <c r="Q78" s="142"/>
      <c r="R78" s="142"/>
      <c r="S78" s="142"/>
      <c r="T78" s="142"/>
      <c r="V78" s="142"/>
      <c r="W78" s="142"/>
      <c r="X78" s="142"/>
      <c r="Y78" s="142"/>
      <c r="Z78" s="142"/>
    </row>
    <row r="79" spans="1:27" s="361" customFormat="1" ht="12" customHeight="1" thickBot="1" x14ac:dyDescent="0.2">
      <c r="A79" s="132" t="s">
        <v>17</v>
      </c>
      <c r="B79" s="132"/>
      <c r="C79" s="132"/>
      <c r="D79" s="132"/>
      <c r="E79" s="132"/>
      <c r="H79" s="372" t="s">
        <v>30</v>
      </c>
      <c r="I79" s="361" t="s">
        <v>29</v>
      </c>
      <c r="J79" s="133">
        <f>J41+J50</f>
        <v>0</v>
      </c>
      <c r="K79" s="134"/>
      <c r="L79" s="134"/>
      <c r="M79" s="134"/>
      <c r="N79" s="135"/>
      <c r="O79" s="20" t="s">
        <v>32</v>
      </c>
      <c r="P79" s="133">
        <f>M41+M50</f>
        <v>0</v>
      </c>
      <c r="Q79" s="134"/>
      <c r="R79" s="134"/>
      <c r="S79" s="134"/>
      <c r="T79" s="135"/>
      <c r="U79" s="20" t="s">
        <v>33</v>
      </c>
      <c r="V79" s="133">
        <f>+J79+P79</f>
        <v>0</v>
      </c>
      <c r="W79" s="134"/>
      <c r="X79" s="134"/>
      <c r="Y79" s="134"/>
      <c r="Z79" s="135"/>
    </row>
    <row r="80" spans="1:27" s="365" customFormat="1" ht="12" customHeight="1" x14ac:dyDescent="0.15">
      <c r="A80" s="370"/>
      <c r="B80" s="370"/>
      <c r="C80" s="370"/>
      <c r="D80" s="370"/>
      <c r="E80" s="370"/>
      <c r="H80" s="369"/>
      <c r="J80" s="374"/>
      <c r="K80" s="374"/>
      <c r="L80" s="374"/>
      <c r="M80" s="374"/>
      <c r="N80" s="374"/>
      <c r="O80" s="16"/>
      <c r="P80" s="374"/>
      <c r="Q80" s="374"/>
      <c r="R80" s="374"/>
      <c r="S80" s="374"/>
      <c r="T80" s="374"/>
      <c r="U80" s="16"/>
      <c r="V80" s="374"/>
      <c r="W80" s="374"/>
      <c r="X80" s="374"/>
      <c r="Y80" s="374"/>
      <c r="Z80" s="374"/>
    </row>
    <row r="81" spans="1:27" s="365" customFormat="1" ht="12" customHeight="1" thickBot="1" x14ac:dyDescent="0.2">
      <c r="A81" s="370"/>
      <c r="B81" s="375"/>
      <c r="C81" s="375"/>
      <c r="D81" s="375"/>
      <c r="E81" s="375"/>
      <c r="F81" s="376"/>
      <c r="G81" s="376"/>
      <c r="H81" s="377"/>
      <c r="I81" s="376"/>
      <c r="J81" s="378"/>
      <c r="K81" s="378"/>
      <c r="L81" s="378"/>
      <c r="M81" s="378"/>
      <c r="N81" s="378"/>
      <c r="O81" s="34"/>
      <c r="P81" s="378"/>
      <c r="Q81" s="378"/>
      <c r="R81" s="378"/>
      <c r="S81" s="378"/>
      <c r="T81" s="378"/>
      <c r="U81" s="34"/>
      <c r="V81" s="378"/>
      <c r="W81" s="378"/>
      <c r="X81" s="378"/>
      <c r="Y81" s="378"/>
      <c r="Z81" s="378"/>
      <c r="AA81" s="376"/>
    </row>
    <row r="82" spans="1:27" s="365" customFormat="1" ht="12" customHeight="1" thickBot="1" x14ac:dyDescent="0.2">
      <c r="A82" s="370"/>
      <c r="B82" s="140" t="s">
        <v>45</v>
      </c>
      <c r="C82" s="141"/>
      <c r="D82" s="141"/>
      <c r="E82" s="141"/>
      <c r="F82" s="141"/>
      <c r="G82" s="141"/>
      <c r="H82" s="369" t="s">
        <v>43</v>
      </c>
      <c r="I82" s="365" t="s">
        <v>29</v>
      </c>
      <c r="J82" s="129">
        <f>+J63</f>
        <v>0</v>
      </c>
      <c r="K82" s="130"/>
      <c r="L82" s="130"/>
      <c r="M82" s="130"/>
      <c r="N82" s="131"/>
      <c r="O82" s="35" t="s">
        <v>32</v>
      </c>
      <c r="P82" s="129">
        <f>+M63</f>
        <v>0</v>
      </c>
      <c r="Q82" s="130"/>
      <c r="R82" s="130"/>
      <c r="S82" s="130"/>
      <c r="T82" s="131"/>
      <c r="U82" s="16" t="s">
        <v>33</v>
      </c>
      <c r="V82" s="129">
        <f>+J82+P82</f>
        <v>0</v>
      </c>
      <c r="W82" s="130"/>
      <c r="X82" s="130"/>
      <c r="Y82" s="130"/>
      <c r="Z82" s="131"/>
    </row>
    <row r="83" spans="1:27" s="365" customFormat="1" ht="12" customHeight="1" thickBot="1" x14ac:dyDescent="0.2">
      <c r="A83" s="370"/>
      <c r="B83" s="370"/>
      <c r="C83" s="370"/>
      <c r="D83" s="370"/>
      <c r="E83" s="370"/>
      <c r="J83" s="371"/>
      <c r="K83" s="371"/>
      <c r="L83" s="371"/>
      <c r="M83" s="371"/>
      <c r="N83" s="371"/>
      <c r="O83" s="16"/>
      <c r="P83" s="371"/>
      <c r="Q83" s="371"/>
      <c r="R83" s="371"/>
      <c r="S83" s="371"/>
      <c r="T83" s="371"/>
      <c r="U83" s="16"/>
      <c r="V83" s="371"/>
      <c r="W83" s="371"/>
      <c r="X83" s="371"/>
      <c r="Y83" s="371"/>
      <c r="Z83" s="371"/>
    </row>
    <row r="84" spans="1:27" s="365" customFormat="1" ht="12" customHeight="1" thickBot="1" x14ac:dyDescent="0.2">
      <c r="A84" s="370"/>
      <c r="B84" s="379" t="s">
        <v>42</v>
      </c>
      <c r="C84" s="370"/>
      <c r="D84" s="370"/>
      <c r="E84" s="370"/>
      <c r="H84" s="369" t="s">
        <v>44</v>
      </c>
      <c r="J84" s="129">
        <f>J72</f>
        <v>0</v>
      </c>
      <c r="K84" s="130"/>
      <c r="L84" s="130"/>
      <c r="M84" s="130"/>
      <c r="N84" s="131"/>
      <c r="O84" s="16" t="s">
        <v>32</v>
      </c>
      <c r="P84" s="129">
        <f>M72</f>
        <v>0</v>
      </c>
      <c r="Q84" s="130"/>
      <c r="R84" s="130"/>
      <c r="S84" s="130"/>
      <c r="T84" s="131"/>
      <c r="U84" s="16" t="s">
        <v>33</v>
      </c>
      <c r="V84" s="129">
        <f>+J84+P84</f>
        <v>0</v>
      </c>
      <c r="W84" s="130"/>
      <c r="X84" s="130"/>
      <c r="Y84" s="130"/>
      <c r="Z84" s="131"/>
    </row>
    <row r="85" spans="1:27" s="365" customFormat="1" ht="12" customHeight="1" x14ac:dyDescent="0.15">
      <c r="A85" s="370"/>
      <c r="B85" s="370"/>
      <c r="C85" s="370"/>
      <c r="D85" s="370"/>
      <c r="E85" s="370"/>
      <c r="H85" s="369"/>
      <c r="J85" s="172"/>
      <c r="K85" s="172"/>
      <c r="L85" s="172"/>
      <c r="M85" s="172"/>
      <c r="N85" s="172"/>
      <c r="P85" s="172"/>
      <c r="Q85" s="172"/>
      <c r="R85" s="172"/>
      <c r="S85" s="172"/>
      <c r="T85" s="172"/>
      <c r="V85" s="172"/>
      <c r="W85" s="172"/>
      <c r="X85" s="172"/>
      <c r="Y85" s="172"/>
      <c r="Z85" s="172"/>
    </row>
    <row r="86" spans="1:27" s="365" customFormat="1" ht="12" customHeight="1" x14ac:dyDescent="0.15">
      <c r="A86" s="370"/>
      <c r="B86" s="370"/>
      <c r="C86" s="370"/>
      <c r="D86" s="370"/>
      <c r="E86" s="370"/>
      <c r="H86" s="369"/>
      <c r="J86" s="172"/>
      <c r="K86" s="172"/>
      <c r="L86" s="172"/>
      <c r="M86" s="172"/>
      <c r="N86" s="172"/>
      <c r="P86" s="172"/>
      <c r="Q86" s="172"/>
      <c r="R86" s="172"/>
      <c r="S86" s="172"/>
      <c r="T86" s="172"/>
      <c r="V86" s="172"/>
      <c r="W86" s="172"/>
      <c r="X86" s="172"/>
      <c r="Y86" s="172"/>
      <c r="Z86" s="172"/>
    </row>
    <row r="87" spans="1:27" ht="12" customHeight="1" x14ac:dyDescent="0.15">
      <c r="A87" s="365" t="s">
        <v>198</v>
      </c>
    </row>
    <row r="88" spans="1:27" ht="12" customHeight="1" x14ac:dyDescent="0.15">
      <c r="A88" s="365"/>
    </row>
    <row r="89" spans="1:27" ht="12" customHeight="1" x14ac:dyDescent="0.15">
      <c r="A89" s="373" t="s">
        <v>199</v>
      </c>
    </row>
    <row r="90" spans="1:27" ht="12" customHeight="1" x14ac:dyDescent="0.15">
      <c r="A90" s="99" t="s">
        <v>0</v>
      </c>
      <c r="B90" s="104"/>
      <c r="C90" s="105"/>
      <c r="D90" s="99" t="s">
        <v>1</v>
      </c>
      <c r="E90" s="104"/>
      <c r="F90" s="104"/>
      <c r="G90" s="104"/>
      <c r="H90" s="104"/>
      <c r="I90" s="105"/>
      <c r="J90" s="99" t="s">
        <v>2</v>
      </c>
      <c r="K90" s="104"/>
      <c r="L90" s="105"/>
      <c r="M90" s="388" t="s">
        <v>15</v>
      </c>
      <c r="N90" s="385"/>
      <c r="O90" s="380">
        <v>0.1</v>
      </c>
      <c r="P90" s="99" t="s">
        <v>3</v>
      </c>
      <c r="Q90" s="104"/>
      <c r="R90" s="104"/>
      <c r="S90" s="104"/>
      <c r="T90" s="104"/>
      <c r="U90" s="104"/>
      <c r="V90" s="104"/>
      <c r="W90" s="104"/>
      <c r="X90" s="104"/>
      <c r="Y90" s="104"/>
      <c r="Z90" s="104"/>
      <c r="AA90" s="105"/>
    </row>
    <row r="91" spans="1:27" ht="12" customHeight="1" x14ac:dyDescent="0.15">
      <c r="A91" s="116" t="s">
        <v>200</v>
      </c>
      <c r="B91" s="117"/>
      <c r="C91" s="118"/>
      <c r="D91" s="127" t="s">
        <v>201</v>
      </c>
      <c r="E91" s="114"/>
      <c r="F91" s="114"/>
      <c r="G91" s="114"/>
      <c r="H91" s="114"/>
      <c r="I91" s="110"/>
      <c r="J91" s="145">
        <v>10000</v>
      </c>
      <c r="K91" s="146"/>
      <c r="L91" s="147"/>
      <c r="M91" s="237" t="s">
        <v>27</v>
      </c>
      <c r="N91" s="238"/>
      <c r="O91" s="239"/>
      <c r="P91" s="389" t="s">
        <v>202</v>
      </c>
      <c r="Q91" s="389"/>
      <c r="R91" s="389"/>
      <c r="S91" s="386"/>
      <c r="T91" s="386"/>
      <c r="U91" s="382"/>
      <c r="V91" s="382"/>
      <c r="W91" s="389"/>
      <c r="X91" s="389"/>
      <c r="AA91" s="390"/>
    </row>
    <row r="92" spans="1:27" ht="12" customHeight="1" x14ac:dyDescent="0.15">
      <c r="A92" s="119"/>
      <c r="B92" s="120"/>
      <c r="C92" s="121"/>
      <c r="D92" s="127" t="s">
        <v>111</v>
      </c>
      <c r="E92" s="114"/>
      <c r="F92" s="114"/>
      <c r="G92" s="114"/>
      <c r="H92" s="114"/>
      <c r="I92" s="110"/>
      <c r="J92" s="145">
        <f>ROUND(SUM(J91:L91)*0.3,0)</f>
        <v>3000</v>
      </c>
      <c r="K92" s="146"/>
      <c r="L92" s="147"/>
      <c r="M92" s="237" t="s">
        <v>27</v>
      </c>
      <c r="N92" s="238"/>
      <c r="O92" s="239"/>
      <c r="P92" s="392" t="s">
        <v>223</v>
      </c>
      <c r="Q92" s="382"/>
      <c r="R92" s="382"/>
      <c r="S92" s="382"/>
      <c r="T92" s="382"/>
      <c r="U92" s="382"/>
      <c r="V92" s="382"/>
      <c r="W92" s="382"/>
      <c r="X92" s="382"/>
      <c r="Y92" s="382"/>
      <c r="Z92" s="382"/>
      <c r="AA92" s="383"/>
    </row>
    <row r="93" spans="1:27" ht="12" customHeight="1" x14ac:dyDescent="0.15">
      <c r="A93" s="122"/>
      <c r="B93" s="123"/>
      <c r="C93" s="97"/>
      <c r="D93" s="127" t="s">
        <v>112</v>
      </c>
      <c r="E93" s="114"/>
      <c r="F93" s="114"/>
      <c r="G93" s="114"/>
      <c r="H93" s="114"/>
      <c r="I93" s="110"/>
      <c r="J93" s="144">
        <f>SUM(J91:J92)</f>
        <v>13000</v>
      </c>
      <c r="K93" s="109"/>
      <c r="L93" s="170"/>
      <c r="M93" s="237" t="s">
        <v>27</v>
      </c>
      <c r="N93" s="238"/>
      <c r="O93" s="239"/>
      <c r="P93" s="392" t="s">
        <v>203</v>
      </c>
      <c r="Q93" s="382"/>
      <c r="R93" s="382"/>
      <c r="S93" s="382"/>
      <c r="T93" s="382"/>
      <c r="U93" s="382"/>
      <c r="V93" s="382"/>
      <c r="W93" s="382"/>
      <c r="X93" s="382"/>
      <c r="Y93" s="382"/>
      <c r="Z93" s="382"/>
      <c r="AA93" s="383"/>
    </row>
    <row r="94" spans="1:27" ht="12" customHeight="1" x14ac:dyDescent="0.15">
      <c r="A94" s="127" t="s">
        <v>5</v>
      </c>
      <c r="B94" s="114"/>
      <c r="C94" s="114"/>
      <c r="D94" s="114"/>
      <c r="E94" s="114"/>
      <c r="F94" s="114"/>
      <c r="G94" s="114"/>
      <c r="H94" s="114"/>
      <c r="I94" s="110"/>
      <c r="J94" s="144">
        <f>ROUND(J93*0.3,0)</f>
        <v>3900</v>
      </c>
      <c r="K94" s="109"/>
      <c r="L94" s="170"/>
      <c r="M94" s="237" t="s">
        <v>27</v>
      </c>
      <c r="N94" s="238"/>
      <c r="O94" s="239"/>
      <c r="P94" s="395" t="s">
        <v>113</v>
      </c>
      <c r="Q94" s="391"/>
      <c r="R94" s="391"/>
      <c r="S94" s="391"/>
      <c r="T94" s="391"/>
      <c r="U94" s="391"/>
      <c r="V94" s="391"/>
      <c r="W94" s="391"/>
      <c r="X94" s="391"/>
      <c r="Y94" s="391"/>
      <c r="Z94" s="391"/>
      <c r="AA94" s="387"/>
    </row>
    <row r="95" spans="1:27" ht="12" customHeight="1" x14ac:dyDescent="0.15">
      <c r="A95" s="113" t="s">
        <v>204</v>
      </c>
      <c r="B95" s="158"/>
      <c r="C95" s="158"/>
      <c r="D95" s="158"/>
      <c r="E95" s="158"/>
      <c r="F95" s="158"/>
      <c r="G95" s="158"/>
      <c r="H95" s="158"/>
      <c r="I95" s="159"/>
      <c r="J95" s="102">
        <f>SUM(J93:L94)</f>
        <v>16900</v>
      </c>
      <c r="K95" s="103"/>
      <c r="L95" s="115"/>
      <c r="M95" s="237" t="s">
        <v>27</v>
      </c>
      <c r="N95" s="238"/>
      <c r="O95" s="239"/>
      <c r="P95" s="392"/>
      <c r="Q95" s="382"/>
      <c r="R95" s="382"/>
      <c r="S95" s="382"/>
      <c r="T95" s="382"/>
      <c r="U95" s="382"/>
      <c r="V95" s="382"/>
      <c r="W95" s="382"/>
      <c r="X95" s="382"/>
      <c r="Y95" s="382"/>
      <c r="Z95" s="382"/>
      <c r="AA95" s="383"/>
    </row>
    <row r="96" spans="1:27" ht="12" customHeight="1" x14ac:dyDescent="0.15">
      <c r="A96" s="365"/>
      <c r="J96" s="37"/>
      <c r="K96" s="37"/>
      <c r="L96" s="37"/>
      <c r="M96" s="37"/>
      <c r="N96" s="37"/>
    </row>
    <row r="97" spans="1:27" ht="12" customHeight="1" thickBot="1" x14ac:dyDescent="0.2">
      <c r="A97" s="365"/>
      <c r="J97" s="37"/>
      <c r="K97" s="37"/>
      <c r="L97" s="37"/>
      <c r="M97" s="37"/>
      <c r="N97" s="37"/>
    </row>
    <row r="98" spans="1:27" s="361" customFormat="1" ht="12" customHeight="1" thickBot="1" x14ac:dyDescent="0.2">
      <c r="A98" s="132" t="s">
        <v>205</v>
      </c>
      <c r="B98" s="132"/>
      <c r="C98" s="132"/>
      <c r="D98" s="132"/>
      <c r="E98" s="132"/>
      <c r="F98" s="373"/>
      <c r="G98" s="373"/>
      <c r="H98" s="369" t="s">
        <v>206</v>
      </c>
      <c r="I98" s="365" t="s">
        <v>29</v>
      </c>
      <c r="J98" s="133">
        <v>16900</v>
      </c>
      <c r="K98" s="134"/>
      <c r="L98" s="134"/>
      <c r="M98" s="134"/>
      <c r="N98" s="135"/>
      <c r="O98" s="16" t="s">
        <v>26</v>
      </c>
      <c r="P98" s="166" t="s">
        <v>207</v>
      </c>
      <c r="Q98" s="167"/>
      <c r="R98" s="167"/>
      <c r="S98" s="167"/>
      <c r="T98" s="168"/>
      <c r="U98" s="373"/>
      <c r="V98" s="373"/>
      <c r="W98" s="373"/>
      <c r="X98" s="373"/>
      <c r="Y98" s="373"/>
      <c r="Z98" s="373"/>
      <c r="AA98" s="373"/>
    </row>
    <row r="99" spans="1:27" s="365" customFormat="1" ht="12" customHeight="1" x14ac:dyDescent="0.15">
      <c r="A99" s="370"/>
      <c r="B99" s="370"/>
      <c r="C99" s="370"/>
      <c r="D99" s="370"/>
      <c r="E99" s="370"/>
      <c r="H99" s="369"/>
      <c r="J99" s="371"/>
      <c r="K99" s="371"/>
      <c r="L99" s="371"/>
      <c r="M99" s="371"/>
      <c r="N99" s="371"/>
      <c r="O99" s="16"/>
      <c r="P99" s="371"/>
      <c r="Q99" s="371"/>
      <c r="R99" s="371"/>
      <c r="S99" s="371"/>
      <c r="T99" s="371"/>
      <c r="U99" s="16"/>
      <c r="V99" s="371"/>
      <c r="W99" s="371"/>
      <c r="X99" s="371"/>
      <c r="Y99" s="371"/>
      <c r="Z99" s="371"/>
    </row>
    <row r="100" spans="1:27" s="365" customFormat="1" ht="12" customHeight="1" x14ac:dyDescent="0.15">
      <c r="A100" s="370"/>
      <c r="B100" s="373" t="s">
        <v>46</v>
      </c>
      <c r="C100" s="370"/>
      <c r="D100" s="370"/>
      <c r="E100" s="370"/>
      <c r="J100" s="371"/>
      <c r="K100" s="371"/>
      <c r="L100" s="371"/>
      <c r="M100" s="371"/>
      <c r="N100" s="371"/>
      <c r="O100" s="16"/>
      <c r="P100" s="371"/>
      <c r="Q100" s="371"/>
      <c r="R100" s="371"/>
      <c r="S100" s="371"/>
      <c r="T100" s="371"/>
      <c r="U100" s="16"/>
      <c r="V100" s="371"/>
      <c r="W100" s="371"/>
      <c r="X100" s="371"/>
      <c r="Y100" s="371"/>
      <c r="Z100" s="371"/>
    </row>
    <row r="101" spans="1:27" s="365" customFormat="1" ht="12" customHeight="1" x14ac:dyDescent="0.15">
      <c r="A101" s="370"/>
      <c r="B101" s="370"/>
      <c r="C101" s="370"/>
      <c r="D101" s="370"/>
      <c r="E101" s="370"/>
      <c r="H101" s="369"/>
      <c r="J101" s="371"/>
      <c r="K101" s="371"/>
      <c r="L101" s="371"/>
      <c r="M101" s="371"/>
      <c r="N101" s="371"/>
      <c r="O101" s="16"/>
      <c r="P101" s="371"/>
      <c r="Q101" s="371"/>
      <c r="R101" s="371"/>
      <c r="S101" s="371"/>
      <c r="T101" s="371"/>
      <c r="U101" s="16"/>
      <c r="V101" s="371"/>
      <c r="W101" s="371"/>
      <c r="X101" s="371"/>
      <c r="Y101" s="371"/>
      <c r="Z101" s="371"/>
    </row>
    <row r="102" spans="1:27" s="365" customFormat="1" ht="12" customHeight="1" x14ac:dyDescent="0.15">
      <c r="A102" s="370"/>
      <c r="B102" s="370"/>
      <c r="C102" s="370"/>
      <c r="D102" s="370"/>
      <c r="E102" s="370"/>
      <c r="H102" s="369"/>
      <c r="J102" s="371"/>
      <c r="K102" s="371"/>
      <c r="L102" s="371"/>
      <c r="M102" s="371"/>
      <c r="N102" s="371"/>
      <c r="O102" s="16"/>
      <c r="P102" s="371"/>
      <c r="Q102" s="371"/>
      <c r="R102" s="371"/>
      <c r="S102" s="371"/>
      <c r="T102" s="371"/>
      <c r="U102" s="16"/>
      <c r="V102" s="371"/>
      <c r="W102" s="371"/>
      <c r="X102" s="371"/>
      <c r="Y102" s="371"/>
      <c r="Z102" s="371"/>
    </row>
    <row r="103" spans="1:27" ht="12" customHeight="1" x14ac:dyDescent="0.15">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row>
    <row r="104" spans="1:27" ht="12" customHeight="1" x14ac:dyDescent="0.15">
      <c r="B104" s="362"/>
      <c r="C104" s="362"/>
      <c r="D104" s="362"/>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A104" s="362"/>
    </row>
  </sheetData>
  <mergeCells count="246">
    <mergeCell ref="A94:I94"/>
    <mergeCell ref="J94:L94"/>
    <mergeCell ref="M94:O94"/>
    <mergeCell ref="A95:I95"/>
    <mergeCell ref="J95:L95"/>
    <mergeCell ref="M95:O95"/>
    <mergeCell ref="A98:E98"/>
    <mergeCell ref="J98:N98"/>
    <mergeCell ref="P98:T98"/>
    <mergeCell ref="J86:N86"/>
    <mergeCell ref="P86:T86"/>
    <mergeCell ref="V86:Z86"/>
    <mergeCell ref="A90:C90"/>
    <mergeCell ref="D90:I90"/>
    <mergeCell ref="J90:L90"/>
    <mergeCell ref="P90:AA90"/>
    <mergeCell ref="A91:C93"/>
    <mergeCell ref="D91:I91"/>
    <mergeCell ref="J91:L91"/>
    <mergeCell ref="M91:O91"/>
    <mergeCell ref="D92:I92"/>
    <mergeCell ref="J92:L92"/>
    <mergeCell ref="M92:O92"/>
    <mergeCell ref="D93:I93"/>
    <mergeCell ref="J93:L93"/>
    <mergeCell ref="M93:O93"/>
    <mergeCell ref="J85:N85"/>
    <mergeCell ref="P85:T85"/>
    <mergeCell ref="V85:Z85"/>
    <mergeCell ref="B82:G82"/>
    <mergeCell ref="J82:N82"/>
    <mergeCell ref="P82:T82"/>
    <mergeCell ref="V82:Z82"/>
    <mergeCell ref="J84:N84"/>
    <mergeCell ref="P84:T84"/>
    <mergeCell ref="V84:Z84"/>
    <mergeCell ref="J78:N78"/>
    <mergeCell ref="P78:T78"/>
    <mergeCell ref="V78:Z78"/>
    <mergeCell ref="A79:E79"/>
    <mergeCell ref="J79:N79"/>
    <mergeCell ref="P79:T79"/>
    <mergeCell ref="V79:Z79"/>
    <mergeCell ref="J76:N76"/>
    <mergeCell ref="P76:T76"/>
    <mergeCell ref="V76:Z76"/>
    <mergeCell ref="A77:G77"/>
    <mergeCell ref="J77:N77"/>
    <mergeCell ref="P77:T77"/>
    <mergeCell ref="V77:Z77"/>
    <mergeCell ref="J74:N74"/>
    <mergeCell ref="P74:T74"/>
    <mergeCell ref="V74:Z74"/>
    <mergeCell ref="A75:E75"/>
    <mergeCell ref="J75:N75"/>
    <mergeCell ref="P75:T75"/>
    <mergeCell ref="V75:Z75"/>
    <mergeCell ref="A71:I71"/>
    <mergeCell ref="J71:L71"/>
    <mergeCell ref="M71:O71"/>
    <mergeCell ref="A72:I72"/>
    <mergeCell ref="J72:L72"/>
    <mergeCell ref="M72:O72"/>
    <mergeCell ref="D68:I68"/>
    <mergeCell ref="J68:L68"/>
    <mergeCell ref="M68:O68"/>
    <mergeCell ref="T68:U68"/>
    <mergeCell ref="A66:C66"/>
    <mergeCell ref="D66:I66"/>
    <mergeCell ref="J66:L66"/>
    <mergeCell ref="P66:AA66"/>
    <mergeCell ref="A67:C70"/>
    <mergeCell ref="D67:I67"/>
    <mergeCell ref="J67:L67"/>
    <mergeCell ref="M67:O67"/>
    <mergeCell ref="T67:U67"/>
    <mergeCell ref="X67:Y67"/>
    <mergeCell ref="D69:I69"/>
    <mergeCell ref="J69:L69"/>
    <mergeCell ref="M69:O69"/>
    <mergeCell ref="D70:I70"/>
    <mergeCell ref="J70:L70"/>
    <mergeCell ref="M70:O70"/>
    <mergeCell ref="A63:I63"/>
    <mergeCell ref="J63:L63"/>
    <mergeCell ref="M63:O63"/>
    <mergeCell ref="D60:I60"/>
    <mergeCell ref="J60:L60"/>
    <mergeCell ref="M60:O60"/>
    <mergeCell ref="D61:I61"/>
    <mergeCell ref="J61:L61"/>
    <mergeCell ref="M61:O61"/>
    <mergeCell ref="M56:O56"/>
    <mergeCell ref="D57:I57"/>
    <mergeCell ref="J57:L57"/>
    <mergeCell ref="M57:O57"/>
    <mergeCell ref="A62:I62"/>
    <mergeCell ref="J62:L62"/>
    <mergeCell ref="M62:O62"/>
    <mergeCell ref="T56:U56"/>
    <mergeCell ref="T57:U57"/>
    <mergeCell ref="T58:U58"/>
    <mergeCell ref="T59:U59"/>
    <mergeCell ref="D55:I55"/>
    <mergeCell ref="J55:L55"/>
    <mergeCell ref="M55:O55"/>
    <mergeCell ref="T55:U55"/>
    <mergeCell ref="A53:C53"/>
    <mergeCell ref="D53:I53"/>
    <mergeCell ref="J53:L53"/>
    <mergeCell ref="P53:AA53"/>
    <mergeCell ref="A54:C61"/>
    <mergeCell ref="D54:I54"/>
    <mergeCell ref="J54:L54"/>
    <mergeCell ref="M54:O54"/>
    <mergeCell ref="T54:U54"/>
    <mergeCell ref="X54:Y54"/>
    <mergeCell ref="D58:I58"/>
    <mergeCell ref="J58:L58"/>
    <mergeCell ref="M58:O58"/>
    <mergeCell ref="D59:I59"/>
    <mergeCell ref="J59:L59"/>
    <mergeCell ref="M59:O59"/>
    <mergeCell ref="D56:I56"/>
    <mergeCell ref="J56:L56"/>
    <mergeCell ref="A49:I49"/>
    <mergeCell ref="J49:L49"/>
    <mergeCell ref="M49:O49"/>
    <mergeCell ref="A50:I50"/>
    <mergeCell ref="J50:L50"/>
    <mergeCell ref="M50:O50"/>
    <mergeCell ref="D47:I47"/>
    <mergeCell ref="J47:L47"/>
    <mergeCell ref="M47:O47"/>
    <mergeCell ref="D48:I48"/>
    <mergeCell ref="J48:L48"/>
    <mergeCell ref="M48:O48"/>
    <mergeCell ref="A44:C44"/>
    <mergeCell ref="D44:I44"/>
    <mergeCell ref="J44:L44"/>
    <mergeCell ref="P44:AA44"/>
    <mergeCell ref="A45:C48"/>
    <mergeCell ref="D45:I45"/>
    <mergeCell ref="J45:L45"/>
    <mergeCell ref="M45:O45"/>
    <mergeCell ref="S45:T45"/>
    <mergeCell ref="X45:Y45"/>
    <mergeCell ref="D46:I46"/>
    <mergeCell ref="J46:L46"/>
    <mergeCell ref="M46:O46"/>
    <mergeCell ref="S46:T46"/>
    <mergeCell ref="A41:I41"/>
    <mergeCell ref="J41:L41"/>
    <mergeCell ref="M41:O41"/>
    <mergeCell ref="D38:I38"/>
    <mergeCell ref="J38:L38"/>
    <mergeCell ref="M38:O38"/>
    <mergeCell ref="D39:I39"/>
    <mergeCell ref="J39:L39"/>
    <mergeCell ref="M39:O39"/>
    <mergeCell ref="M34:O34"/>
    <mergeCell ref="D35:I35"/>
    <mergeCell ref="J35:L35"/>
    <mergeCell ref="M35:O35"/>
    <mergeCell ref="A40:I40"/>
    <mergeCell ref="J40:L40"/>
    <mergeCell ref="M40:O40"/>
    <mergeCell ref="T34:U34"/>
    <mergeCell ref="T35:U35"/>
    <mergeCell ref="T36:U36"/>
    <mergeCell ref="T37:U37"/>
    <mergeCell ref="D33:I33"/>
    <mergeCell ref="J33:L33"/>
    <mergeCell ref="M33:O33"/>
    <mergeCell ref="T33:U33"/>
    <mergeCell ref="A31:C31"/>
    <mergeCell ref="D31:I31"/>
    <mergeCell ref="J31:L31"/>
    <mergeCell ref="P31:AA31"/>
    <mergeCell ref="A32:C39"/>
    <mergeCell ref="D32:I32"/>
    <mergeCell ref="J32:L32"/>
    <mergeCell ref="M32:O32"/>
    <mergeCell ref="T32:U32"/>
    <mergeCell ref="X32:Y32"/>
    <mergeCell ref="D36:I36"/>
    <mergeCell ref="J36:L36"/>
    <mergeCell ref="M36:O36"/>
    <mergeCell ref="D37:I37"/>
    <mergeCell ref="J37:L37"/>
    <mergeCell ref="M37:O37"/>
    <mergeCell ref="D34:I34"/>
    <mergeCell ref="J34:L34"/>
    <mergeCell ref="J23:L23"/>
    <mergeCell ref="M23:O23"/>
    <mergeCell ref="A24:I24"/>
    <mergeCell ref="J24:L24"/>
    <mergeCell ref="M24:O24"/>
    <mergeCell ref="A25:I25"/>
    <mergeCell ref="J25:L25"/>
    <mergeCell ref="M25:O25"/>
    <mergeCell ref="P20:AA20"/>
    <mergeCell ref="A21:C23"/>
    <mergeCell ref="D21:I21"/>
    <mergeCell ref="J21:L21"/>
    <mergeCell ref="M21:O21"/>
    <mergeCell ref="P21:AA21"/>
    <mergeCell ref="D22:I22"/>
    <mergeCell ref="J22:L22"/>
    <mergeCell ref="M22:O22"/>
    <mergeCell ref="D23:I23"/>
    <mergeCell ref="A17:I17"/>
    <mergeCell ref="J17:L17"/>
    <mergeCell ref="M17:O17"/>
    <mergeCell ref="A20:C20"/>
    <mergeCell ref="D20:I20"/>
    <mergeCell ref="J20:L20"/>
    <mergeCell ref="D15:I15"/>
    <mergeCell ref="J15:L15"/>
    <mergeCell ref="M15:O15"/>
    <mergeCell ref="A16:I16"/>
    <mergeCell ref="J16:L16"/>
    <mergeCell ref="M16:O16"/>
    <mergeCell ref="D14:I14"/>
    <mergeCell ref="J14:L14"/>
    <mergeCell ref="M14:O14"/>
    <mergeCell ref="A10:C15"/>
    <mergeCell ref="D10:I10"/>
    <mergeCell ref="J10:L10"/>
    <mergeCell ref="M10:O10"/>
    <mergeCell ref="D11:I11"/>
    <mergeCell ref="J11:L11"/>
    <mergeCell ref="M11:O11"/>
    <mergeCell ref="D12:I12"/>
    <mergeCell ref="J12:L12"/>
    <mergeCell ref="M12:O12"/>
    <mergeCell ref="D2:E2"/>
    <mergeCell ref="A4:AA4"/>
    <mergeCell ref="AB4:BB4"/>
    <mergeCell ref="A9:C9"/>
    <mergeCell ref="D9:I9"/>
    <mergeCell ref="J9:L9"/>
    <mergeCell ref="P9:AA9"/>
    <mergeCell ref="D13:I13"/>
    <mergeCell ref="J13:L13"/>
    <mergeCell ref="M13:O13"/>
  </mergeCells>
  <phoneticPr fontId="2"/>
  <printOptions horizontalCentered="1"/>
  <pageMargins left="0.78740157480314965" right="0.78740157480314965" top="0.39370078740157483" bottom="0.39370078740157483" header="0.11811023622047245" footer="0.51181102362204722"/>
  <pageSetup paperSize="9" scale="71" orientation="portrait"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8F25-E31B-4116-9BA7-A323581E4886}">
  <sheetPr>
    <tabColor rgb="FF92D050"/>
    <pageSetUpPr fitToPage="1"/>
  </sheetPr>
  <dimension ref="A1:BF100"/>
  <sheetViews>
    <sheetView view="pageBreakPreview" topLeftCell="A51" zoomScaleNormal="100" zoomScaleSheetLayoutView="100" workbookViewId="0">
      <selection activeCell="J99" sqref="J99"/>
    </sheetView>
  </sheetViews>
  <sheetFormatPr defaultColWidth="3.25" defaultRowHeight="12" customHeight="1" x14ac:dyDescent="0.15"/>
  <cols>
    <col min="1" max="15" width="3.25" style="407" customWidth="1"/>
    <col min="16" max="16" width="4.75" style="407" customWidth="1"/>
    <col min="17" max="25" width="3.25" style="407"/>
    <col min="26" max="26" width="3.5" style="407" bestFit="1" customWidth="1"/>
    <col min="27" max="30" width="3.25" style="407"/>
    <col min="31" max="31" width="8.125" style="407" bestFit="1" customWidth="1"/>
    <col min="32" max="16384" width="3.25" style="407"/>
  </cols>
  <sheetData>
    <row r="1" spans="1:58" ht="12" customHeight="1" x14ac:dyDescent="0.15">
      <c r="AA1" s="397" t="s">
        <v>101</v>
      </c>
    </row>
    <row r="2" spans="1:58" ht="12" customHeight="1" x14ac:dyDescent="0.15">
      <c r="A2" s="398" t="s">
        <v>58</v>
      </c>
      <c r="D2" s="136" t="s">
        <v>59</v>
      </c>
      <c r="E2" s="136"/>
      <c r="F2" s="407" t="s">
        <v>47</v>
      </c>
    </row>
    <row r="3" spans="1:58" ht="12" customHeight="1" x14ac:dyDescent="0.15">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row>
    <row r="4" spans="1:58" ht="18.75" x14ac:dyDescent="0.15">
      <c r="A4" s="101" t="s">
        <v>69</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row>
    <row r="6" spans="1:58" ht="12" customHeight="1" x14ac:dyDescent="0.15">
      <c r="A6" s="399" t="s">
        <v>34</v>
      </c>
    </row>
    <row r="8" spans="1:58" ht="12" customHeight="1" x14ac:dyDescent="0.15">
      <c r="A8" s="399" t="s">
        <v>74</v>
      </c>
    </row>
    <row r="9" spans="1:58" ht="12" customHeight="1" x14ac:dyDescent="0.15">
      <c r="A9" s="99" t="s">
        <v>0</v>
      </c>
      <c r="B9" s="104"/>
      <c r="C9" s="105"/>
      <c r="D9" s="99" t="s">
        <v>1</v>
      </c>
      <c r="E9" s="104"/>
      <c r="F9" s="104"/>
      <c r="G9" s="104"/>
      <c r="H9" s="104"/>
      <c r="I9" s="105"/>
      <c r="J9" s="99" t="s">
        <v>2</v>
      </c>
      <c r="K9" s="104"/>
      <c r="L9" s="105"/>
      <c r="M9" s="422" t="s">
        <v>15</v>
      </c>
      <c r="N9" s="419"/>
      <c r="O9" s="414">
        <v>0.1</v>
      </c>
      <c r="P9" s="99" t="s">
        <v>3</v>
      </c>
      <c r="Q9" s="104"/>
      <c r="R9" s="104"/>
      <c r="S9" s="104"/>
      <c r="T9" s="104"/>
      <c r="U9" s="104"/>
      <c r="V9" s="104"/>
      <c r="W9" s="104"/>
      <c r="X9" s="104"/>
      <c r="Y9" s="104"/>
      <c r="Z9" s="104"/>
      <c r="AA9" s="105"/>
    </row>
    <row r="10" spans="1:58" ht="12" customHeight="1" x14ac:dyDescent="0.15">
      <c r="A10" s="116" t="s">
        <v>4</v>
      </c>
      <c r="B10" s="117"/>
      <c r="C10" s="118"/>
      <c r="D10" s="127" t="s">
        <v>9</v>
      </c>
      <c r="E10" s="114"/>
      <c r="F10" s="114"/>
      <c r="G10" s="114"/>
      <c r="H10" s="114"/>
      <c r="I10" s="110"/>
      <c r="J10" s="102">
        <v>150000</v>
      </c>
      <c r="K10" s="103"/>
      <c r="L10" s="115"/>
      <c r="M10" s="102">
        <f>ROUND(J10*$O$9,0)</f>
        <v>15000</v>
      </c>
      <c r="N10" s="103"/>
      <c r="O10" s="115"/>
      <c r="P10" s="418" t="s">
        <v>11</v>
      </c>
      <c r="Q10" s="418"/>
      <c r="R10" s="416"/>
      <c r="S10" s="416"/>
      <c r="T10" s="416"/>
      <c r="U10" s="416"/>
      <c r="V10" s="416"/>
      <c r="W10" s="416"/>
      <c r="X10" s="416"/>
      <c r="Y10" s="416"/>
      <c r="Z10" s="416"/>
      <c r="AA10" s="417"/>
    </row>
    <row r="11" spans="1:58" ht="12" customHeight="1" x14ac:dyDescent="0.15">
      <c r="A11" s="119"/>
      <c r="B11" s="120"/>
      <c r="C11" s="121"/>
      <c r="D11" s="106" t="s">
        <v>10</v>
      </c>
      <c r="E11" s="107"/>
      <c r="F11" s="107"/>
      <c r="G11" s="107"/>
      <c r="H11" s="107"/>
      <c r="I11" s="108"/>
      <c r="J11" s="102">
        <v>180000</v>
      </c>
      <c r="K11" s="103"/>
      <c r="L11" s="115"/>
      <c r="M11" s="102">
        <f>ROUND(J11*$O$9,0)</f>
        <v>18000</v>
      </c>
      <c r="N11" s="103"/>
      <c r="O11" s="115"/>
      <c r="P11" s="418" t="s">
        <v>11</v>
      </c>
      <c r="Q11" s="418"/>
      <c r="R11" s="416"/>
      <c r="S11" s="416"/>
      <c r="T11" s="416"/>
      <c r="U11" s="416"/>
      <c r="V11" s="416"/>
      <c r="W11" s="416"/>
      <c r="X11" s="416"/>
      <c r="Y11" s="416"/>
      <c r="Z11" s="416"/>
      <c r="AA11" s="417"/>
    </row>
    <row r="12" spans="1:58" ht="12" customHeight="1" x14ac:dyDescent="0.15">
      <c r="A12" s="119"/>
      <c r="B12" s="120"/>
      <c r="C12" s="121"/>
      <c r="D12" s="124" t="s">
        <v>78</v>
      </c>
      <c r="E12" s="125"/>
      <c r="F12" s="125"/>
      <c r="G12" s="125"/>
      <c r="H12" s="125"/>
      <c r="I12" s="126"/>
      <c r="J12" s="102">
        <v>120000</v>
      </c>
      <c r="K12" s="103"/>
      <c r="L12" s="115"/>
      <c r="M12" s="102">
        <f>ROUND(J12*$O$9,0)</f>
        <v>12000</v>
      </c>
      <c r="N12" s="103"/>
      <c r="O12" s="115"/>
      <c r="P12" s="426" t="s">
        <v>79</v>
      </c>
      <c r="Q12" s="416"/>
      <c r="R12" s="416"/>
      <c r="S12" s="416"/>
      <c r="T12" s="416"/>
      <c r="U12" s="416"/>
      <c r="V12" s="416"/>
      <c r="W12" s="416"/>
      <c r="X12" s="416"/>
      <c r="Y12" s="416"/>
      <c r="Z12" s="416"/>
      <c r="AA12" s="417"/>
    </row>
    <row r="13" spans="1:58" ht="12" customHeight="1" x14ac:dyDescent="0.15">
      <c r="A13" s="119"/>
      <c r="B13" s="120"/>
      <c r="C13" s="121"/>
      <c r="D13" s="127" t="s">
        <v>103</v>
      </c>
      <c r="E13" s="114"/>
      <c r="F13" s="114"/>
      <c r="G13" s="114"/>
      <c r="H13" s="114"/>
      <c r="I13" s="110"/>
      <c r="J13" s="102">
        <f>ROUND(SUM(J10:J12)*0.3,0)</f>
        <v>135000</v>
      </c>
      <c r="K13" s="103"/>
      <c r="L13" s="115"/>
      <c r="M13" s="102">
        <f>ROUND(J13*$O$9,0)</f>
        <v>13500</v>
      </c>
      <c r="N13" s="103"/>
      <c r="O13" s="115"/>
      <c r="P13" s="426" t="s">
        <v>218</v>
      </c>
      <c r="Q13" s="416"/>
      <c r="R13" s="416"/>
      <c r="S13" s="416"/>
      <c r="T13" s="416"/>
      <c r="U13" s="416"/>
      <c r="V13" s="416"/>
      <c r="W13" s="416"/>
      <c r="X13" s="416"/>
      <c r="Y13" s="416"/>
      <c r="Z13" s="416"/>
      <c r="AA13" s="417"/>
    </row>
    <row r="14" spans="1:58" ht="12" customHeight="1" x14ac:dyDescent="0.15">
      <c r="A14" s="119"/>
      <c r="B14" s="120"/>
      <c r="C14" s="121"/>
      <c r="D14" s="124" t="s">
        <v>104</v>
      </c>
      <c r="E14" s="125"/>
      <c r="F14" s="125"/>
      <c r="G14" s="125"/>
      <c r="H14" s="125"/>
      <c r="I14" s="126"/>
      <c r="J14" s="137"/>
      <c r="K14" s="138"/>
      <c r="L14" s="171"/>
      <c r="M14" s="102">
        <f>ROUND(J14*$O$9,0)</f>
        <v>0</v>
      </c>
      <c r="N14" s="103"/>
      <c r="O14" s="115"/>
      <c r="P14" s="426" t="s">
        <v>70</v>
      </c>
      <c r="Q14" s="416"/>
      <c r="R14" s="416"/>
      <c r="S14" s="416"/>
      <c r="T14" s="416"/>
      <c r="U14" s="416"/>
      <c r="V14" s="416"/>
      <c r="W14" s="416"/>
      <c r="X14" s="416"/>
      <c r="Y14" s="416"/>
      <c r="Z14" s="416"/>
      <c r="AA14" s="417"/>
    </row>
    <row r="15" spans="1:58" ht="12" customHeight="1" x14ac:dyDescent="0.15">
      <c r="A15" s="122"/>
      <c r="B15" s="123"/>
      <c r="C15" s="97"/>
      <c r="D15" s="127" t="s">
        <v>105</v>
      </c>
      <c r="E15" s="114"/>
      <c r="F15" s="114"/>
      <c r="G15" s="114"/>
      <c r="H15" s="114"/>
      <c r="I15" s="110"/>
      <c r="J15" s="102">
        <f>SUM(J10:J14)</f>
        <v>585000</v>
      </c>
      <c r="K15" s="103"/>
      <c r="L15" s="115"/>
      <c r="M15" s="102">
        <f>+SUM(M10:O14)</f>
        <v>58500</v>
      </c>
      <c r="N15" s="103"/>
      <c r="O15" s="115"/>
      <c r="P15" s="426" t="s">
        <v>106</v>
      </c>
      <c r="Q15" s="416"/>
      <c r="R15" s="416"/>
      <c r="S15" s="416"/>
      <c r="T15" s="416"/>
      <c r="U15" s="416"/>
      <c r="V15" s="416"/>
      <c r="W15" s="416"/>
      <c r="X15" s="416"/>
      <c r="Y15" s="416"/>
      <c r="Z15" s="416"/>
      <c r="AA15" s="417"/>
    </row>
    <row r="16" spans="1:58" ht="12" customHeight="1" x14ac:dyDescent="0.15">
      <c r="A16" s="127" t="s">
        <v>5</v>
      </c>
      <c r="B16" s="114"/>
      <c r="C16" s="114"/>
      <c r="D16" s="114"/>
      <c r="E16" s="114"/>
      <c r="F16" s="114"/>
      <c r="G16" s="114"/>
      <c r="H16" s="114"/>
      <c r="I16" s="110"/>
      <c r="J16" s="102">
        <f>ROUND(J15*0.3,0)</f>
        <v>175500</v>
      </c>
      <c r="K16" s="103"/>
      <c r="L16" s="115"/>
      <c r="M16" s="102">
        <f>ROUND(J16*$O$9,0)</f>
        <v>17550</v>
      </c>
      <c r="N16" s="103"/>
      <c r="O16" s="115"/>
      <c r="P16" s="418" t="s">
        <v>107</v>
      </c>
      <c r="Q16" s="416"/>
      <c r="R16" s="416"/>
      <c r="S16" s="416"/>
      <c r="T16" s="416"/>
      <c r="U16" s="416"/>
      <c r="V16" s="416"/>
      <c r="W16" s="416"/>
      <c r="X16" s="416"/>
      <c r="Y16" s="416"/>
      <c r="Z16" s="416"/>
      <c r="AA16" s="417"/>
    </row>
    <row r="17" spans="1:31" ht="12" customHeight="1" x14ac:dyDescent="0.15">
      <c r="A17" s="113" t="s">
        <v>48</v>
      </c>
      <c r="B17" s="158"/>
      <c r="C17" s="158"/>
      <c r="D17" s="158"/>
      <c r="E17" s="158"/>
      <c r="F17" s="158"/>
      <c r="G17" s="158"/>
      <c r="H17" s="158"/>
      <c r="I17" s="159"/>
      <c r="J17" s="102">
        <f>+J15+J16</f>
        <v>760500</v>
      </c>
      <c r="K17" s="103"/>
      <c r="L17" s="115"/>
      <c r="M17" s="102">
        <f>+M15+M16</f>
        <v>76050</v>
      </c>
      <c r="N17" s="103"/>
      <c r="O17" s="115"/>
      <c r="P17" s="426"/>
      <c r="Q17" s="416"/>
      <c r="R17" s="416"/>
      <c r="S17" s="416"/>
      <c r="T17" s="416"/>
      <c r="U17" s="416"/>
      <c r="V17" s="416"/>
      <c r="W17" s="416"/>
      <c r="X17" s="416"/>
      <c r="Y17" s="416"/>
      <c r="Z17" s="416"/>
      <c r="AA17" s="417"/>
    </row>
    <row r="19" spans="1:31" ht="12" customHeight="1" x14ac:dyDescent="0.15">
      <c r="A19" s="399" t="s">
        <v>75</v>
      </c>
    </row>
    <row r="20" spans="1:31" ht="12" customHeight="1" x14ac:dyDescent="0.15">
      <c r="A20" s="99" t="s">
        <v>0</v>
      </c>
      <c r="B20" s="104"/>
      <c r="C20" s="105"/>
      <c r="D20" s="99" t="s">
        <v>1</v>
      </c>
      <c r="E20" s="104"/>
      <c r="F20" s="104"/>
      <c r="G20" s="104"/>
      <c r="H20" s="104"/>
      <c r="I20" s="105"/>
      <c r="J20" s="99" t="s">
        <v>2</v>
      </c>
      <c r="K20" s="104"/>
      <c r="L20" s="105"/>
      <c r="M20" s="422" t="s">
        <v>15</v>
      </c>
      <c r="N20" s="419"/>
      <c r="O20" s="414">
        <v>0.1</v>
      </c>
      <c r="P20" s="99" t="s">
        <v>3</v>
      </c>
      <c r="Q20" s="104"/>
      <c r="R20" s="104"/>
      <c r="S20" s="104"/>
      <c r="T20" s="104"/>
      <c r="U20" s="104"/>
      <c r="V20" s="104"/>
      <c r="W20" s="104"/>
      <c r="X20" s="104"/>
      <c r="Y20" s="104"/>
      <c r="Z20" s="104"/>
      <c r="AA20" s="105"/>
    </row>
    <row r="21" spans="1:31" ht="12" customHeight="1" x14ac:dyDescent="0.15">
      <c r="A21" s="116" t="s">
        <v>80</v>
      </c>
      <c r="B21" s="117"/>
      <c r="C21" s="118"/>
      <c r="D21" s="127" t="s">
        <v>81</v>
      </c>
      <c r="E21" s="114"/>
      <c r="F21" s="114"/>
      <c r="G21" s="114"/>
      <c r="H21" s="114"/>
      <c r="I21" s="110"/>
      <c r="J21" s="102">
        <v>120000</v>
      </c>
      <c r="K21" s="103"/>
      <c r="L21" s="115"/>
      <c r="M21" s="102">
        <f>ROUND(J21*$O$9,0)</f>
        <v>12000</v>
      </c>
      <c r="N21" s="103"/>
      <c r="O21" s="115"/>
      <c r="P21" s="106" t="s">
        <v>11</v>
      </c>
      <c r="Q21" s="107"/>
      <c r="R21" s="107"/>
      <c r="S21" s="107"/>
      <c r="T21" s="107"/>
      <c r="U21" s="107"/>
      <c r="V21" s="107"/>
      <c r="W21" s="107"/>
      <c r="X21" s="107"/>
      <c r="Y21" s="107"/>
      <c r="Z21" s="107"/>
      <c r="AA21" s="108"/>
    </row>
    <row r="22" spans="1:31" ht="12" customHeight="1" x14ac:dyDescent="0.15">
      <c r="A22" s="119"/>
      <c r="B22" s="120"/>
      <c r="C22" s="121"/>
      <c r="D22" s="127" t="s">
        <v>82</v>
      </c>
      <c r="E22" s="114"/>
      <c r="F22" s="114"/>
      <c r="G22" s="114"/>
      <c r="H22" s="114"/>
      <c r="I22" s="110"/>
      <c r="J22" s="102">
        <f>ROUND(SUM(J21)*0.3,0)</f>
        <v>36000</v>
      </c>
      <c r="K22" s="103"/>
      <c r="L22" s="115"/>
      <c r="M22" s="102">
        <f>ROUND(J22*$O$9,0)</f>
        <v>3600</v>
      </c>
      <c r="N22" s="103"/>
      <c r="O22" s="115"/>
      <c r="P22" s="426" t="s">
        <v>219</v>
      </c>
      <c r="Q22" s="427"/>
      <c r="R22" s="427"/>
      <c r="S22" s="427"/>
      <c r="T22" s="427"/>
      <c r="U22" s="427"/>
      <c r="V22" s="427"/>
      <c r="W22" s="427"/>
      <c r="X22" s="427"/>
      <c r="Y22" s="427"/>
      <c r="Z22" s="427"/>
      <c r="AA22" s="428"/>
    </row>
    <row r="23" spans="1:31" ht="12" customHeight="1" x14ac:dyDescent="0.15">
      <c r="A23" s="122"/>
      <c r="B23" s="123"/>
      <c r="C23" s="97"/>
      <c r="D23" s="127" t="s">
        <v>83</v>
      </c>
      <c r="E23" s="114"/>
      <c r="F23" s="114"/>
      <c r="G23" s="114"/>
      <c r="H23" s="114"/>
      <c r="I23" s="110"/>
      <c r="J23" s="102">
        <f>SUM(J21:J22)</f>
        <v>156000</v>
      </c>
      <c r="K23" s="103"/>
      <c r="L23" s="115"/>
      <c r="M23" s="102">
        <f>+SUM(M21:O22)</f>
        <v>15600</v>
      </c>
      <c r="N23" s="103"/>
      <c r="O23" s="115"/>
      <c r="P23" s="426" t="s">
        <v>84</v>
      </c>
      <c r="Q23" s="416"/>
      <c r="R23" s="416"/>
      <c r="S23" s="416"/>
      <c r="T23" s="416"/>
      <c r="U23" s="416"/>
      <c r="V23" s="416"/>
      <c r="W23" s="416"/>
      <c r="X23" s="416"/>
      <c r="Y23" s="416"/>
      <c r="Z23" s="416"/>
      <c r="AA23" s="417"/>
    </row>
    <row r="24" spans="1:31" ht="12" customHeight="1" x14ac:dyDescent="0.15">
      <c r="A24" s="127" t="s">
        <v>5</v>
      </c>
      <c r="B24" s="114"/>
      <c r="C24" s="114"/>
      <c r="D24" s="114"/>
      <c r="E24" s="114"/>
      <c r="F24" s="114"/>
      <c r="G24" s="114"/>
      <c r="H24" s="114"/>
      <c r="I24" s="110"/>
      <c r="J24" s="102">
        <f>ROUND(J23*0.3,0)</f>
        <v>46800</v>
      </c>
      <c r="K24" s="103"/>
      <c r="L24" s="115"/>
      <c r="M24" s="102">
        <f>ROUND(J24*$O$9,0)</f>
        <v>4680</v>
      </c>
      <c r="N24" s="103"/>
      <c r="O24" s="115"/>
      <c r="P24" s="418" t="s">
        <v>85</v>
      </c>
      <c r="Q24" s="416"/>
      <c r="R24" s="416"/>
      <c r="S24" s="416"/>
      <c r="T24" s="416"/>
      <c r="U24" s="416"/>
      <c r="V24" s="416"/>
      <c r="W24" s="416"/>
      <c r="X24" s="416"/>
      <c r="Y24" s="416"/>
      <c r="Z24" s="416"/>
      <c r="AA24" s="417"/>
    </row>
    <row r="25" spans="1:31" ht="12" customHeight="1" x14ac:dyDescent="0.15">
      <c r="A25" s="113" t="s">
        <v>108</v>
      </c>
      <c r="B25" s="158"/>
      <c r="C25" s="158"/>
      <c r="D25" s="158"/>
      <c r="E25" s="158"/>
      <c r="F25" s="158"/>
      <c r="G25" s="158"/>
      <c r="H25" s="158"/>
      <c r="I25" s="159"/>
      <c r="J25" s="102">
        <f>+J23+J24</f>
        <v>202800</v>
      </c>
      <c r="K25" s="103"/>
      <c r="L25" s="115"/>
      <c r="M25" s="102">
        <f>+M23+M24</f>
        <v>20280</v>
      </c>
      <c r="N25" s="103"/>
      <c r="O25" s="115"/>
      <c r="P25" s="426"/>
      <c r="Q25" s="416"/>
      <c r="R25" s="416"/>
      <c r="S25" s="416"/>
      <c r="T25" s="416"/>
      <c r="U25" s="416"/>
      <c r="V25" s="416"/>
      <c r="W25" s="416"/>
      <c r="X25" s="416"/>
      <c r="Y25" s="416"/>
      <c r="Z25" s="416"/>
      <c r="AA25" s="417"/>
    </row>
    <row r="26" spans="1:31" ht="12" customHeight="1" x14ac:dyDescent="0.15">
      <c r="A26" s="404"/>
      <c r="C26" s="404"/>
      <c r="D26" s="404"/>
      <c r="E26" s="404"/>
      <c r="F26" s="399"/>
      <c r="G26" s="399"/>
      <c r="H26" s="399"/>
      <c r="I26" s="399"/>
      <c r="J26" s="405"/>
      <c r="K26" s="405"/>
      <c r="L26" s="405"/>
      <c r="M26" s="405"/>
      <c r="N26" s="405"/>
      <c r="O26" s="16"/>
      <c r="P26" s="405"/>
      <c r="Q26" s="405"/>
      <c r="R26" s="405"/>
      <c r="S26" s="405"/>
      <c r="T26" s="405"/>
      <c r="U26" s="16"/>
      <c r="V26" s="405"/>
      <c r="W26" s="405"/>
      <c r="X26" s="405"/>
      <c r="Y26" s="405"/>
      <c r="Z26" s="405"/>
      <c r="AA26" s="399"/>
    </row>
    <row r="27" spans="1:31" ht="12" customHeight="1" x14ac:dyDescent="0.15">
      <c r="A27" s="404"/>
      <c r="C27" s="404"/>
      <c r="D27" s="404"/>
      <c r="E27" s="404"/>
      <c r="F27" s="399"/>
      <c r="G27" s="399"/>
      <c r="H27" s="399"/>
      <c r="I27" s="399"/>
      <c r="J27" s="405"/>
      <c r="K27" s="405"/>
      <c r="L27" s="405"/>
      <c r="M27" s="405"/>
      <c r="N27" s="405"/>
      <c r="O27" s="16"/>
      <c r="P27" s="405"/>
      <c r="Q27" s="405"/>
      <c r="R27" s="405"/>
      <c r="S27" s="405"/>
      <c r="T27" s="405"/>
      <c r="U27" s="16"/>
      <c r="V27" s="405"/>
      <c r="W27" s="405"/>
      <c r="X27" s="405"/>
      <c r="Y27" s="405"/>
      <c r="Z27" s="405"/>
      <c r="AA27" s="399"/>
    </row>
    <row r="28" spans="1:31" ht="12" customHeight="1" x14ac:dyDescent="0.15">
      <c r="A28" s="399" t="s">
        <v>35</v>
      </c>
    </row>
    <row r="29" spans="1:31" ht="12" customHeight="1" x14ac:dyDescent="0.15">
      <c r="A29" s="399"/>
    </row>
    <row r="30" spans="1:31" ht="12" customHeight="1" x14ac:dyDescent="0.15">
      <c r="A30" s="407" t="s">
        <v>12</v>
      </c>
      <c r="G30" s="407" t="s">
        <v>13</v>
      </c>
      <c r="J30" s="400"/>
      <c r="K30" s="407" t="s">
        <v>7</v>
      </c>
    </row>
    <row r="31" spans="1:31" ht="12" customHeight="1" x14ac:dyDescent="0.15">
      <c r="A31" s="99" t="s">
        <v>0</v>
      </c>
      <c r="B31" s="104"/>
      <c r="C31" s="105"/>
      <c r="D31" s="99" t="s">
        <v>1</v>
      </c>
      <c r="E31" s="104"/>
      <c r="F31" s="104"/>
      <c r="G31" s="104"/>
      <c r="H31" s="104"/>
      <c r="I31" s="105"/>
      <c r="J31" s="99" t="s">
        <v>2</v>
      </c>
      <c r="K31" s="104"/>
      <c r="L31" s="105"/>
      <c r="M31" s="422" t="s">
        <v>15</v>
      </c>
      <c r="N31" s="419"/>
      <c r="O31" s="414">
        <v>0.1</v>
      </c>
      <c r="P31" s="99" t="s">
        <v>3</v>
      </c>
      <c r="Q31" s="104"/>
      <c r="R31" s="104"/>
      <c r="S31" s="104"/>
      <c r="T31" s="104"/>
      <c r="U31" s="104"/>
      <c r="V31" s="104"/>
      <c r="W31" s="104"/>
      <c r="X31" s="104"/>
      <c r="Y31" s="104"/>
      <c r="Z31" s="104"/>
      <c r="AA31" s="105"/>
      <c r="AE31" s="37"/>
    </row>
    <row r="32" spans="1:31" ht="12" customHeight="1" x14ac:dyDescent="0.15">
      <c r="A32" s="116" t="s">
        <v>4</v>
      </c>
      <c r="B32" s="117"/>
      <c r="C32" s="118"/>
      <c r="D32" s="127" t="s">
        <v>109</v>
      </c>
      <c r="E32" s="114"/>
      <c r="F32" s="114"/>
      <c r="G32" s="114"/>
      <c r="H32" s="114"/>
      <c r="I32" s="110"/>
      <c r="J32" s="145">
        <f>P32*T32</f>
        <v>0</v>
      </c>
      <c r="K32" s="146"/>
      <c r="L32" s="147"/>
      <c r="M32" s="102">
        <f>ROUND(J32*$O$31,0)</f>
        <v>0</v>
      </c>
      <c r="N32" s="103"/>
      <c r="O32" s="115"/>
      <c r="P32" s="401"/>
      <c r="Q32" s="416" t="s">
        <v>25</v>
      </c>
      <c r="R32" s="416"/>
      <c r="S32" s="416" t="s">
        <v>26</v>
      </c>
      <c r="T32" s="109">
        <v>6000</v>
      </c>
      <c r="U32" s="109"/>
      <c r="V32" s="416" t="s">
        <v>6</v>
      </c>
      <c r="W32" s="416"/>
      <c r="X32" s="114"/>
      <c r="Y32" s="114"/>
      <c r="Z32" s="416"/>
      <c r="AA32" s="417"/>
    </row>
    <row r="33" spans="1:27" ht="12" customHeight="1" x14ac:dyDescent="0.15">
      <c r="A33" s="119"/>
      <c r="B33" s="120"/>
      <c r="C33" s="121"/>
      <c r="D33" s="124" t="s">
        <v>212</v>
      </c>
      <c r="E33" s="125"/>
      <c r="F33" s="125"/>
      <c r="G33" s="125"/>
      <c r="H33" s="125"/>
      <c r="I33" s="126"/>
      <c r="J33" s="145">
        <f>P33*T33*Z33/100</f>
        <v>0</v>
      </c>
      <c r="K33" s="146"/>
      <c r="L33" s="147"/>
      <c r="M33" s="102">
        <f t="shared" ref="M33:M38" si="0">ROUND(J33*$O$31,0)</f>
        <v>0</v>
      </c>
      <c r="N33" s="103"/>
      <c r="O33" s="115"/>
      <c r="P33" s="401"/>
      <c r="Q33" s="416" t="s">
        <v>25</v>
      </c>
      <c r="R33" s="416"/>
      <c r="S33" s="416" t="s">
        <v>26</v>
      </c>
      <c r="T33" s="109">
        <v>7500</v>
      </c>
      <c r="U33" s="109"/>
      <c r="V33" s="416" t="s">
        <v>6</v>
      </c>
      <c r="W33" s="423"/>
      <c r="X33" s="423"/>
      <c r="Y33" s="420"/>
      <c r="Z33" s="420">
        <v>10</v>
      </c>
      <c r="AA33" s="424" t="s">
        <v>166</v>
      </c>
    </row>
    <row r="34" spans="1:27" ht="12" customHeight="1" x14ac:dyDescent="0.15">
      <c r="A34" s="119"/>
      <c r="B34" s="120"/>
      <c r="C34" s="121"/>
      <c r="D34" s="124" t="s">
        <v>169</v>
      </c>
      <c r="E34" s="125"/>
      <c r="F34" s="125"/>
      <c r="G34" s="125"/>
      <c r="H34" s="125"/>
      <c r="I34" s="126"/>
      <c r="J34" s="145">
        <f>P34*T34</f>
        <v>0</v>
      </c>
      <c r="K34" s="146"/>
      <c r="L34" s="147"/>
      <c r="M34" s="102">
        <f t="shared" si="0"/>
        <v>0</v>
      </c>
      <c r="N34" s="103"/>
      <c r="O34" s="115"/>
      <c r="P34" s="401"/>
      <c r="Q34" s="416" t="s">
        <v>25</v>
      </c>
      <c r="R34" s="416"/>
      <c r="S34" s="416" t="s">
        <v>26</v>
      </c>
      <c r="T34" s="143">
        <v>2000</v>
      </c>
      <c r="U34" s="143"/>
      <c r="V34" s="416" t="s">
        <v>6</v>
      </c>
      <c r="W34" s="423"/>
      <c r="X34" s="423"/>
      <c r="Y34" s="420"/>
      <c r="Z34" s="420"/>
      <c r="AA34" s="424"/>
    </row>
    <row r="35" spans="1:27" ht="12" customHeight="1" x14ac:dyDescent="0.15">
      <c r="A35" s="119"/>
      <c r="B35" s="120"/>
      <c r="C35" s="121"/>
      <c r="D35" s="124" t="s">
        <v>170</v>
      </c>
      <c r="E35" s="125"/>
      <c r="F35" s="125"/>
      <c r="G35" s="125"/>
      <c r="H35" s="125"/>
      <c r="I35" s="126"/>
      <c r="J35" s="145">
        <f>P35*T35</f>
        <v>0</v>
      </c>
      <c r="K35" s="146"/>
      <c r="L35" s="147"/>
      <c r="M35" s="102">
        <f t="shared" si="0"/>
        <v>0</v>
      </c>
      <c r="N35" s="103"/>
      <c r="O35" s="115"/>
      <c r="P35" s="401"/>
      <c r="Q35" s="416" t="s">
        <v>25</v>
      </c>
      <c r="R35" s="416"/>
      <c r="S35" s="416" t="s">
        <v>26</v>
      </c>
      <c r="T35" s="143">
        <v>2000</v>
      </c>
      <c r="U35" s="143"/>
      <c r="V35" s="416" t="s">
        <v>6</v>
      </c>
      <c r="W35" s="423"/>
      <c r="X35" s="423"/>
      <c r="Y35" s="420"/>
      <c r="Z35" s="420"/>
      <c r="AA35" s="424"/>
    </row>
    <row r="36" spans="1:27" ht="12" customHeight="1" x14ac:dyDescent="0.15">
      <c r="A36" s="119"/>
      <c r="B36" s="120"/>
      <c r="C36" s="121"/>
      <c r="D36" s="124" t="s">
        <v>171</v>
      </c>
      <c r="E36" s="125"/>
      <c r="F36" s="125"/>
      <c r="G36" s="125"/>
      <c r="H36" s="125"/>
      <c r="I36" s="126"/>
      <c r="J36" s="145">
        <f>P36*T36</f>
        <v>0</v>
      </c>
      <c r="K36" s="146"/>
      <c r="L36" s="147"/>
      <c r="M36" s="102">
        <f t="shared" si="0"/>
        <v>0</v>
      </c>
      <c r="N36" s="103"/>
      <c r="O36" s="115"/>
      <c r="P36" s="401"/>
      <c r="Q36" s="416" t="s">
        <v>25</v>
      </c>
      <c r="R36" s="416"/>
      <c r="S36" s="416" t="s">
        <v>26</v>
      </c>
      <c r="T36" s="143">
        <v>2000</v>
      </c>
      <c r="U36" s="143"/>
      <c r="V36" s="416" t="s">
        <v>6</v>
      </c>
      <c r="W36" s="423"/>
      <c r="X36" s="423"/>
      <c r="Y36" s="420"/>
      <c r="Z36" s="420"/>
      <c r="AA36" s="424"/>
    </row>
    <row r="37" spans="1:27" ht="12" customHeight="1" x14ac:dyDescent="0.15">
      <c r="A37" s="119"/>
      <c r="B37" s="120"/>
      <c r="C37" s="121"/>
      <c r="D37" s="124" t="s">
        <v>172</v>
      </c>
      <c r="E37" s="125"/>
      <c r="F37" s="125"/>
      <c r="G37" s="125"/>
      <c r="H37" s="125"/>
      <c r="I37" s="126"/>
      <c r="J37" s="145">
        <f>P37*T37</f>
        <v>0</v>
      </c>
      <c r="K37" s="146"/>
      <c r="L37" s="147"/>
      <c r="M37" s="102">
        <f t="shared" si="0"/>
        <v>0</v>
      </c>
      <c r="N37" s="103"/>
      <c r="O37" s="115"/>
      <c r="P37" s="401"/>
      <c r="Q37" s="416" t="s">
        <v>25</v>
      </c>
      <c r="R37" s="416"/>
      <c r="S37" s="416" t="s">
        <v>26</v>
      </c>
      <c r="T37" s="143">
        <v>2000</v>
      </c>
      <c r="U37" s="143"/>
      <c r="V37" s="416" t="s">
        <v>6</v>
      </c>
      <c r="W37" s="423"/>
      <c r="X37" s="423"/>
      <c r="Y37" s="420"/>
      <c r="Z37" s="420"/>
      <c r="AA37" s="424"/>
    </row>
    <row r="38" spans="1:27" ht="12" customHeight="1" x14ac:dyDescent="0.15">
      <c r="A38" s="119"/>
      <c r="B38" s="120"/>
      <c r="C38" s="121"/>
      <c r="D38" s="127" t="s">
        <v>173</v>
      </c>
      <c r="E38" s="114"/>
      <c r="F38" s="114"/>
      <c r="G38" s="114"/>
      <c r="H38" s="114"/>
      <c r="I38" s="110"/>
      <c r="J38" s="145">
        <f>ROUND(SUM(J32:L37)*0.3,0)</f>
        <v>0</v>
      </c>
      <c r="K38" s="146"/>
      <c r="L38" s="147"/>
      <c r="M38" s="102">
        <f t="shared" si="0"/>
        <v>0</v>
      </c>
      <c r="N38" s="103"/>
      <c r="O38" s="115"/>
      <c r="P38" s="426" t="s">
        <v>220</v>
      </c>
      <c r="Q38" s="416"/>
      <c r="R38" s="416"/>
      <c r="S38" s="416"/>
      <c r="T38" s="416"/>
      <c r="U38" s="416"/>
      <c r="V38" s="416"/>
      <c r="W38" s="416"/>
      <c r="X38" s="416"/>
      <c r="Y38" s="416"/>
      <c r="Z38" s="416"/>
      <c r="AA38" s="417"/>
    </row>
    <row r="39" spans="1:27" ht="12" customHeight="1" x14ac:dyDescent="0.15">
      <c r="A39" s="122"/>
      <c r="B39" s="123"/>
      <c r="C39" s="97"/>
      <c r="D39" s="127" t="s">
        <v>174</v>
      </c>
      <c r="E39" s="114"/>
      <c r="F39" s="114"/>
      <c r="G39" s="114"/>
      <c r="H39" s="114"/>
      <c r="I39" s="110"/>
      <c r="J39" s="144">
        <f>SUM(J32:J38)</f>
        <v>0</v>
      </c>
      <c r="K39" s="109"/>
      <c r="L39" s="170"/>
      <c r="M39" s="102">
        <f>SUM(M32:M38)</f>
        <v>0</v>
      </c>
      <c r="N39" s="103"/>
      <c r="O39" s="115"/>
      <c r="P39" s="426" t="s">
        <v>175</v>
      </c>
      <c r="Q39" s="416"/>
      <c r="R39" s="416"/>
      <c r="S39" s="416"/>
      <c r="T39" s="416"/>
      <c r="U39" s="416"/>
      <c r="V39" s="416"/>
      <c r="W39" s="416"/>
      <c r="X39" s="416"/>
      <c r="Y39" s="416"/>
      <c r="Z39" s="416"/>
      <c r="AA39" s="417"/>
    </row>
    <row r="40" spans="1:27" ht="12" customHeight="1" x14ac:dyDescent="0.15">
      <c r="A40" s="127" t="s">
        <v>5</v>
      </c>
      <c r="B40" s="114"/>
      <c r="C40" s="114"/>
      <c r="D40" s="114"/>
      <c r="E40" s="114"/>
      <c r="F40" s="114"/>
      <c r="G40" s="114"/>
      <c r="H40" s="114"/>
      <c r="I40" s="110"/>
      <c r="J40" s="144">
        <f>ROUND(J39*0.3,0)</f>
        <v>0</v>
      </c>
      <c r="K40" s="109"/>
      <c r="L40" s="170"/>
      <c r="M40" s="102">
        <f>ROUND(J40*$O$31,0)</f>
        <v>0</v>
      </c>
      <c r="N40" s="103"/>
      <c r="O40" s="115"/>
      <c r="P40" s="429" t="s">
        <v>178</v>
      </c>
      <c r="Q40" s="425"/>
      <c r="R40" s="425"/>
      <c r="S40" s="425"/>
      <c r="T40" s="425"/>
      <c r="U40" s="425"/>
      <c r="V40" s="425"/>
      <c r="W40" s="425"/>
      <c r="X40" s="425"/>
      <c r="Y40" s="425"/>
      <c r="Z40" s="425"/>
      <c r="AA40" s="421"/>
    </row>
    <row r="41" spans="1:27" ht="12" customHeight="1" x14ac:dyDescent="0.15">
      <c r="A41" s="113" t="s">
        <v>49</v>
      </c>
      <c r="B41" s="158"/>
      <c r="C41" s="158"/>
      <c r="D41" s="158"/>
      <c r="E41" s="158"/>
      <c r="F41" s="158"/>
      <c r="G41" s="158"/>
      <c r="H41" s="158"/>
      <c r="I41" s="159"/>
      <c r="J41" s="102">
        <f>SUM(J39:L40)</f>
        <v>0</v>
      </c>
      <c r="K41" s="103"/>
      <c r="L41" s="115"/>
      <c r="M41" s="102">
        <f>+SUM(M39:M40)</f>
        <v>0</v>
      </c>
      <c r="N41" s="103"/>
      <c r="O41" s="115"/>
      <c r="P41" s="426"/>
      <c r="Q41" s="416"/>
      <c r="R41" s="416"/>
      <c r="S41" s="416"/>
      <c r="T41" s="416"/>
      <c r="U41" s="416"/>
      <c r="V41" s="416"/>
      <c r="W41" s="416"/>
      <c r="X41" s="416"/>
      <c r="Y41" s="416"/>
      <c r="Z41" s="416"/>
      <c r="AA41" s="417"/>
    </row>
    <row r="43" spans="1:27" ht="12" customHeight="1" x14ac:dyDescent="0.15">
      <c r="A43" s="407" t="s">
        <v>71</v>
      </c>
      <c r="G43" s="407" t="s">
        <v>14</v>
      </c>
      <c r="P43" s="400"/>
      <c r="Q43" s="407" t="s">
        <v>8</v>
      </c>
    </row>
    <row r="44" spans="1:27" ht="12" customHeight="1" x14ac:dyDescent="0.15">
      <c r="A44" s="99" t="s">
        <v>0</v>
      </c>
      <c r="B44" s="104"/>
      <c r="C44" s="105"/>
      <c r="D44" s="99" t="s">
        <v>1</v>
      </c>
      <c r="E44" s="104"/>
      <c r="F44" s="104"/>
      <c r="G44" s="104"/>
      <c r="H44" s="104"/>
      <c r="I44" s="105"/>
      <c r="J44" s="99" t="s">
        <v>2</v>
      </c>
      <c r="K44" s="104"/>
      <c r="L44" s="105"/>
      <c r="M44" s="422" t="s">
        <v>15</v>
      </c>
      <c r="N44" s="419"/>
      <c r="O44" s="414">
        <v>0.1</v>
      </c>
      <c r="P44" s="99" t="s">
        <v>3</v>
      </c>
      <c r="Q44" s="104"/>
      <c r="R44" s="104"/>
      <c r="S44" s="104"/>
      <c r="T44" s="104"/>
      <c r="U44" s="104"/>
      <c r="V44" s="104"/>
      <c r="W44" s="104"/>
      <c r="X44" s="104"/>
      <c r="Y44" s="104"/>
      <c r="Z44" s="104"/>
      <c r="AA44" s="105"/>
    </row>
    <row r="45" spans="1:27" ht="12" customHeight="1" x14ac:dyDescent="0.15">
      <c r="A45" s="116" t="s">
        <v>4</v>
      </c>
      <c r="B45" s="117"/>
      <c r="C45" s="118"/>
      <c r="D45" s="111" t="s">
        <v>179</v>
      </c>
      <c r="E45" s="111"/>
      <c r="F45" s="111"/>
      <c r="G45" s="111"/>
      <c r="H45" s="111"/>
      <c r="I45" s="111"/>
      <c r="J45" s="145">
        <f>P45*S45</f>
        <v>0</v>
      </c>
      <c r="K45" s="146"/>
      <c r="L45" s="147"/>
      <c r="M45" s="102">
        <f>ROUND(J45*$O$44,0)</f>
        <v>0</v>
      </c>
      <c r="N45" s="103"/>
      <c r="O45" s="115"/>
      <c r="P45" s="401">
        <f>P43</f>
        <v>0</v>
      </c>
      <c r="Q45" s="416" t="s">
        <v>8</v>
      </c>
      <c r="R45" s="416" t="s">
        <v>26</v>
      </c>
      <c r="S45" s="103">
        <v>15000</v>
      </c>
      <c r="T45" s="103"/>
      <c r="U45" s="416" t="s">
        <v>6</v>
      </c>
      <c r="V45" s="416"/>
      <c r="W45" s="416"/>
      <c r="X45" s="114"/>
      <c r="Y45" s="114"/>
      <c r="Z45" s="416"/>
      <c r="AA45" s="417"/>
    </row>
    <row r="46" spans="1:27" ht="12" customHeight="1" x14ac:dyDescent="0.15">
      <c r="A46" s="119"/>
      <c r="B46" s="120"/>
      <c r="C46" s="121"/>
      <c r="D46" s="124" t="s">
        <v>213</v>
      </c>
      <c r="E46" s="125"/>
      <c r="F46" s="125"/>
      <c r="G46" s="125"/>
      <c r="H46" s="125"/>
      <c r="I46" s="126"/>
      <c r="J46" s="145">
        <f>P46*S46*Z46/100</f>
        <v>0</v>
      </c>
      <c r="K46" s="146"/>
      <c r="L46" s="147"/>
      <c r="M46" s="102">
        <f>ROUND(J46*$O$44,0)</f>
        <v>0</v>
      </c>
      <c r="N46" s="103"/>
      <c r="O46" s="115"/>
      <c r="P46" s="402">
        <f>P43</f>
        <v>0</v>
      </c>
      <c r="Q46" s="423" t="s">
        <v>8</v>
      </c>
      <c r="R46" s="415" t="s">
        <v>26</v>
      </c>
      <c r="S46" s="103">
        <v>15000</v>
      </c>
      <c r="T46" s="103"/>
      <c r="U46" s="416" t="s">
        <v>6</v>
      </c>
      <c r="V46" s="423"/>
      <c r="W46" s="423"/>
      <c r="X46" s="423"/>
      <c r="Y46" s="420"/>
      <c r="Z46" s="420">
        <v>10</v>
      </c>
      <c r="AA46" s="424" t="s">
        <v>166</v>
      </c>
    </row>
    <row r="47" spans="1:27" ht="12" customHeight="1" x14ac:dyDescent="0.15">
      <c r="A47" s="119"/>
      <c r="B47" s="120"/>
      <c r="C47" s="121"/>
      <c r="D47" s="111" t="s">
        <v>181</v>
      </c>
      <c r="E47" s="111"/>
      <c r="F47" s="111"/>
      <c r="G47" s="111"/>
      <c r="H47" s="111"/>
      <c r="I47" s="111"/>
      <c r="J47" s="145">
        <f>ROUND(SUM(J45:L46)*0.3,0)</f>
        <v>0</v>
      </c>
      <c r="K47" s="146"/>
      <c r="L47" s="147"/>
      <c r="M47" s="102">
        <f>ROUND(J47*$O$44,0)</f>
        <v>0</v>
      </c>
      <c r="N47" s="103"/>
      <c r="O47" s="115"/>
      <c r="P47" s="426" t="s">
        <v>221</v>
      </c>
      <c r="Q47" s="416"/>
      <c r="R47" s="416"/>
      <c r="S47" s="416"/>
      <c r="T47" s="416"/>
      <c r="U47" s="416"/>
      <c r="V47" s="416"/>
      <c r="W47" s="416"/>
      <c r="X47" s="416"/>
      <c r="Y47" s="416"/>
      <c r="Z47" s="416"/>
      <c r="AA47" s="417"/>
    </row>
    <row r="48" spans="1:27" ht="12" customHeight="1" x14ac:dyDescent="0.15">
      <c r="A48" s="122"/>
      <c r="B48" s="123"/>
      <c r="C48" s="97"/>
      <c r="D48" s="111" t="s">
        <v>182</v>
      </c>
      <c r="E48" s="111"/>
      <c r="F48" s="111"/>
      <c r="G48" s="111"/>
      <c r="H48" s="111"/>
      <c r="I48" s="111"/>
      <c r="J48" s="144">
        <f>SUM(J45:L47)</f>
        <v>0</v>
      </c>
      <c r="K48" s="109"/>
      <c r="L48" s="170"/>
      <c r="M48" s="144">
        <f>SUM(M45:O47)</f>
        <v>0</v>
      </c>
      <c r="N48" s="109"/>
      <c r="O48" s="170"/>
      <c r="P48" s="426" t="s">
        <v>176</v>
      </c>
      <c r="Q48" s="416"/>
      <c r="R48" s="416"/>
      <c r="S48" s="416"/>
      <c r="T48" s="416"/>
      <c r="U48" s="416"/>
      <c r="V48" s="416"/>
      <c r="W48" s="416"/>
      <c r="X48" s="416"/>
      <c r="Y48" s="416"/>
      <c r="Z48" s="416"/>
      <c r="AA48" s="417"/>
    </row>
    <row r="49" spans="1:31" ht="12" customHeight="1" x14ac:dyDescent="0.15">
      <c r="A49" s="127" t="s">
        <v>5</v>
      </c>
      <c r="B49" s="114"/>
      <c r="C49" s="114"/>
      <c r="D49" s="114"/>
      <c r="E49" s="114"/>
      <c r="F49" s="114"/>
      <c r="G49" s="114"/>
      <c r="H49" s="114"/>
      <c r="I49" s="110"/>
      <c r="J49" s="144">
        <f>ROUND(J48*0.3,0)</f>
        <v>0</v>
      </c>
      <c r="K49" s="109"/>
      <c r="L49" s="170"/>
      <c r="M49" s="102">
        <f>ROUND(J49*$O$44,0)</f>
        <v>0</v>
      </c>
      <c r="N49" s="103"/>
      <c r="O49" s="115"/>
      <c r="P49" s="429" t="s">
        <v>177</v>
      </c>
      <c r="Q49" s="425"/>
      <c r="R49" s="425"/>
      <c r="S49" s="425"/>
      <c r="T49" s="425"/>
      <c r="U49" s="425"/>
      <c r="V49" s="425"/>
      <c r="W49" s="425"/>
      <c r="X49" s="425"/>
      <c r="Y49" s="425"/>
      <c r="Z49" s="425"/>
      <c r="AA49" s="421"/>
    </row>
    <row r="50" spans="1:31" ht="12" customHeight="1" x14ac:dyDescent="0.15">
      <c r="A50" s="113" t="s">
        <v>50</v>
      </c>
      <c r="B50" s="158"/>
      <c r="C50" s="158"/>
      <c r="D50" s="158"/>
      <c r="E50" s="158"/>
      <c r="F50" s="158"/>
      <c r="G50" s="158"/>
      <c r="H50" s="158"/>
      <c r="I50" s="159"/>
      <c r="J50" s="102">
        <f>SUM(J48:L49)</f>
        <v>0</v>
      </c>
      <c r="K50" s="103"/>
      <c r="L50" s="115"/>
      <c r="M50" s="102">
        <f>SUM(M48:O49)</f>
        <v>0</v>
      </c>
      <c r="N50" s="103"/>
      <c r="O50" s="115"/>
      <c r="P50" s="426"/>
      <c r="Q50" s="416"/>
      <c r="R50" s="416"/>
      <c r="S50" s="416"/>
      <c r="T50" s="416"/>
      <c r="U50" s="416"/>
      <c r="V50" s="416"/>
      <c r="W50" s="416"/>
      <c r="X50" s="416"/>
      <c r="Y50" s="416"/>
      <c r="Z50" s="416"/>
      <c r="AA50" s="417"/>
    </row>
    <row r="52" spans="1:31" ht="12" customHeight="1" x14ac:dyDescent="0.15">
      <c r="A52" s="407" t="s">
        <v>57</v>
      </c>
    </row>
    <row r="53" spans="1:31" ht="12" customHeight="1" x14ac:dyDescent="0.15">
      <c r="A53" s="99" t="s">
        <v>0</v>
      </c>
      <c r="B53" s="104"/>
      <c r="C53" s="105"/>
      <c r="D53" s="99" t="s">
        <v>1</v>
      </c>
      <c r="E53" s="104"/>
      <c r="F53" s="104"/>
      <c r="G53" s="104"/>
      <c r="H53" s="104"/>
      <c r="I53" s="105"/>
      <c r="J53" s="99" t="s">
        <v>2</v>
      </c>
      <c r="K53" s="104"/>
      <c r="L53" s="105"/>
      <c r="M53" s="422" t="s">
        <v>15</v>
      </c>
      <c r="N53" s="419"/>
      <c r="O53" s="414">
        <v>0.1</v>
      </c>
      <c r="P53" s="99" t="s">
        <v>3</v>
      </c>
      <c r="Q53" s="104"/>
      <c r="R53" s="104"/>
      <c r="S53" s="104"/>
      <c r="T53" s="104"/>
      <c r="U53" s="104"/>
      <c r="V53" s="104"/>
      <c r="W53" s="104"/>
      <c r="X53" s="104"/>
      <c r="Y53" s="104"/>
      <c r="Z53" s="104"/>
      <c r="AA53" s="105"/>
    </row>
    <row r="54" spans="1:31" ht="12" customHeight="1" x14ac:dyDescent="0.15">
      <c r="A54" s="116" t="s">
        <v>4</v>
      </c>
      <c r="B54" s="117"/>
      <c r="C54" s="118"/>
      <c r="D54" s="127" t="s">
        <v>110</v>
      </c>
      <c r="E54" s="114"/>
      <c r="F54" s="114"/>
      <c r="G54" s="114"/>
      <c r="H54" s="114"/>
      <c r="I54" s="110"/>
      <c r="J54" s="145">
        <f>P54*T54</f>
        <v>0</v>
      </c>
      <c r="K54" s="146"/>
      <c r="L54" s="147"/>
      <c r="M54" s="102">
        <f>ROUND(J54*$O$31,0)</f>
        <v>0</v>
      </c>
      <c r="N54" s="103"/>
      <c r="O54" s="115"/>
      <c r="P54" s="401"/>
      <c r="Q54" s="416" t="s">
        <v>25</v>
      </c>
      <c r="R54" s="416"/>
      <c r="S54" s="416" t="s">
        <v>26</v>
      </c>
      <c r="T54" s="109">
        <v>6000</v>
      </c>
      <c r="U54" s="109"/>
      <c r="V54" s="416" t="s">
        <v>6</v>
      </c>
      <c r="W54" s="416"/>
      <c r="X54" s="114"/>
      <c r="Y54" s="114"/>
      <c r="Z54" s="416"/>
      <c r="AA54" s="417"/>
    </row>
    <row r="55" spans="1:31" ht="12" customHeight="1" x14ac:dyDescent="0.15">
      <c r="A55" s="119"/>
      <c r="B55" s="120"/>
      <c r="C55" s="121"/>
      <c r="D55" s="124" t="s">
        <v>214</v>
      </c>
      <c r="E55" s="125"/>
      <c r="F55" s="125"/>
      <c r="G55" s="125"/>
      <c r="H55" s="125"/>
      <c r="I55" s="126"/>
      <c r="J55" s="145">
        <f>P55*T55*Z55/100</f>
        <v>0</v>
      </c>
      <c r="K55" s="146"/>
      <c r="L55" s="147"/>
      <c r="M55" s="102">
        <f t="shared" ref="M55:M60" si="1">ROUND(J55*$O$31,0)</f>
        <v>0</v>
      </c>
      <c r="N55" s="103"/>
      <c r="O55" s="115"/>
      <c r="P55" s="401">
        <f>+P54</f>
        <v>0</v>
      </c>
      <c r="Q55" s="416" t="s">
        <v>25</v>
      </c>
      <c r="R55" s="416"/>
      <c r="S55" s="416" t="s">
        <v>26</v>
      </c>
      <c r="T55" s="109">
        <v>7500</v>
      </c>
      <c r="U55" s="109"/>
      <c r="V55" s="416" t="s">
        <v>6</v>
      </c>
      <c r="W55" s="423"/>
      <c r="X55" s="423"/>
      <c r="Y55" s="420"/>
      <c r="Z55" s="420">
        <v>10</v>
      </c>
      <c r="AA55" s="424" t="s">
        <v>166</v>
      </c>
    </row>
    <row r="56" spans="1:31" ht="12" customHeight="1" x14ac:dyDescent="0.15">
      <c r="A56" s="119"/>
      <c r="B56" s="120"/>
      <c r="C56" s="121"/>
      <c r="D56" s="124" t="s">
        <v>184</v>
      </c>
      <c r="E56" s="125"/>
      <c r="F56" s="125"/>
      <c r="G56" s="125"/>
      <c r="H56" s="125"/>
      <c r="I56" s="126"/>
      <c r="J56" s="145">
        <f>P56*T56</f>
        <v>0</v>
      </c>
      <c r="K56" s="146"/>
      <c r="L56" s="147"/>
      <c r="M56" s="102">
        <f t="shared" si="1"/>
        <v>0</v>
      </c>
      <c r="N56" s="103"/>
      <c r="O56" s="115"/>
      <c r="P56" s="401"/>
      <c r="Q56" s="416" t="s">
        <v>25</v>
      </c>
      <c r="R56" s="416"/>
      <c r="S56" s="416" t="s">
        <v>26</v>
      </c>
      <c r="T56" s="143">
        <v>2000</v>
      </c>
      <c r="U56" s="143"/>
      <c r="V56" s="416" t="s">
        <v>6</v>
      </c>
      <c r="W56" s="423"/>
      <c r="X56" s="423"/>
      <c r="Y56" s="420"/>
      <c r="Z56" s="420"/>
      <c r="AA56" s="424"/>
    </row>
    <row r="57" spans="1:31" ht="12" customHeight="1" x14ac:dyDescent="0.15">
      <c r="A57" s="119"/>
      <c r="B57" s="120"/>
      <c r="C57" s="121"/>
      <c r="D57" s="124" t="s">
        <v>185</v>
      </c>
      <c r="E57" s="125"/>
      <c r="F57" s="125"/>
      <c r="G57" s="125"/>
      <c r="H57" s="125"/>
      <c r="I57" s="126"/>
      <c r="J57" s="145">
        <f>P57*T57</f>
        <v>0</v>
      </c>
      <c r="K57" s="146"/>
      <c r="L57" s="147"/>
      <c r="M57" s="102">
        <f t="shared" si="1"/>
        <v>0</v>
      </c>
      <c r="N57" s="103"/>
      <c r="O57" s="115"/>
      <c r="P57" s="401"/>
      <c r="Q57" s="416" t="s">
        <v>25</v>
      </c>
      <c r="R57" s="416"/>
      <c r="S57" s="416" t="s">
        <v>26</v>
      </c>
      <c r="T57" s="143">
        <v>2000</v>
      </c>
      <c r="U57" s="143"/>
      <c r="V57" s="416" t="s">
        <v>6</v>
      </c>
      <c r="W57" s="423"/>
      <c r="X57" s="423"/>
      <c r="Y57" s="420"/>
      <c r="Z57" s="420"/>
      <c r="AA57" s="424"/>
    </row>
    <row r="58" spans="1:31" ht="12" customHeight="1" x14ac:dyDescent="0.15">
      <c r="A58" s="119"/>
      <c r="B58" s="120"/>
      <c r="C58" s="121"/>
      <c r="D58" s="124" t="s">
        <v>186</v>
      </c>
      <c r="E58" s="125"/>
      <c r="F58" s="125"/>
      <c r="G58" s="125"/>
      <c r="H58" s="125"/>
      <c r="I58" s="126"/>
      <c r="J58" s="145">
        <f>P58*T58</f>
        <v>0</v>
      </c>
      <c r="K58" s="146"/>
      <c r="L58" s="147"/>
      <c r="M58" s="102">
        <f t="shared" si="1"/>
        <v>0</v>
      </c>
      <c r="N58" s="103"/>
      <c r="O58" s="115"/>
      <c r="P58" s="401"/>
      <c r="Q58" s="416" t="s">
        <v>25</v>
      </c>
      <c r="R58" s="416"/>
      <c r="S58" s="416" t="s">
        <v>26</v>
      </c>
      <c r="T58" s="143">
        <v>2000</v>
      </c>
      <c r="U58" s="143"/>
      <c r="V58" s="416" t="s">
        <v>6</v>
      </c>
      <c r="W58" s="423"/>
      <c r="X58" s="423"/>
      <c r="Y58" s="420"/>
      <c r="Z58" s="420"/>
      <c r="AA58" s="424"/>
    </row>
    <row r="59" spans="1:31" ht="12" customHeight="1" x14ac:dyDescent="0.15">
      <c r="A59" s="119"/>
      <c r="B59" s="120"/>
      <c r="C59" s="121"/>
      <c r="D59" s="124" t="s">
        <v>187</v>
      </c>
      <c r="E59" s="125"/>
      <c r="F59" s="125"/>
      <c r="G59" s="125"/>
      <c r="H59" s="125"/>
      <c r="I59" s="126"/>
      <c r="J59" s="145">
        <f>P59*T59</f>
        <v>0</v>
      </c>
      <c r="K59" s="146"/>
      <c r="L59" s="147"/>
      <c r="M59" s="102">
        <f t="shared" si="1"/>
        <v>0</v>
      </c>
      <c r="N59" s="103"/>
      <c r="O59" s="115"/>
      <c r="P59" s="401"/>
      <c r="Q59" s="416" t="s">
        <v>25</v>
      </c>
      <c r="R59" s="416"/>
      <c r="S59" s="416" t="s">
        <v>26</v>
      </c>
      <c r="T59" s="143">
        <v>2000</v>
      </c>
      <c r="U59" s="143"/>
      <c r="V59" s="416" t="s">
        <v>6</v>
      </c>
      <c r="W59" s="423"/>
      <c r="X59" s="423"/>
      <c r="Y59" s="420"/>
      <c r="Z59" s="420"/>
      <c r="AA59" s="424"/>
    </row>
    <row r="60" spans="1:31" ht="12" customHeight="1" x14ac:dyDescent="0.15">
      <c r="A60" s="119"/>
      <c r="B60" s="120"/>
      <c r="C60" s="121"/>
      <c r="D60" s="111" t="s">
        <v>188</v>
      </c>
      <c r="E60" s="111"/>
      <c r="F60" s="111"/>
      <c r="G60" s="111"/>
      <c r="H60" s="111"/>
      <c r="I60" s="111"/>
      <c r="J60" s="145">
        <f>ROUND(SUM(J54:L59)*0.3,0)</f>
        <v>0</v>
      </c>
      <c r="K60" s="146"/>
      <c r="L60" s="147"/>
      <c r="M60" s="102">
        <f t="shared" si="1"/>
        <v>0</v>
      </c>
      <c r="N60" s="103"/>
      <c r="O60" s="115"/>
      <c r="P60" s="426" t="s">
        <v>224</v>
      </c>
      <c r="Q60" s="416"/>
      <c r="R60" s="416"/>
      <c r="S60" s="416"/>
      <c r="T60" s="416"/>
      <c r="U60" s="416"/>
      <c r="V60" s="416"/>
      <c r="W60" s="416"/>
      <c r="X60" s="416"/>
      <c r="Y60" s="416"/>
      <c r="Z60" s="416"/>
      <c r="AA60" s="417"/>
    </row>
    <row r="61" spans="1:31" ht="12" customHeight="1" x14ac:dyDescent="0.15">
      <c r="A61" s="122"/>
      <c r="B61" s="123"/>
      <c r="C61" s="97"/>
      <c r="D61" s="111" t="s">
        <v>189</v>
      </c>
      <c r="E61" s="111"/>
      <c r="F61" s="111"/>
      <c r="G61" s="111"/>
      <c r="H61" s="111"/>
      <c r="I61" s="111"/>
      <c r="J61" s="144">
        <f>SUM(J54:J60)</f>
        <v>0</v>
      </c>
      <c r="K61" s="109"/>
      <c r="L61" s="170"/>
      <c r="M61" s="102">
        <f>SUM(M54:M60)</f>
        <v>0</v>
      </c>
      <c r="N61" s="103"/>
      <c r="O61" s="115"/>
      <c r="P61" s="426" t="s">
        <v>190</v>
      </c>
      <c r="Q61" s="416"/>
      <c r="R61" s="416"/>
      <c r="S61" s="416"/>
      <c r="T61" s="416"/>
      <c r="U61" s="416"/>
      <c r="V61" s="416"/>
      <c r="W61" s="416"/>
      <c r="X61" s="416"/>
      <c r="Y61" s="416"/>
      <c r="Z61" s="416"/>
      <c r="AA61" s="417"/>
    </row>
    <row r="62" spans="1:31" ht="12" customHeight="1" x14ac:dyDescent="0.15">
      <c r="A62" s="127" t="s">
        <v>5</v>
      </c>
      <c r="B62" s="114"/>
      <c r="C62" s="114"/>
      <c r="D62" s="114"/>
      <c r="E62" s="114"/>
      <c r="F62" s="114"/>
      <c r="G62" s="114"/>
      <c r="H62" s="114"/>
      <c r="I62" s="110"/>
      <c r="J62" s="144">
        <f>ROUND(J61*0.3,0)</f>
        <v>0</v>
      </c>
      <c r="K62" s="109"/>
      <c r="L62" s="170"/>
      <c r="M62" s="102">
        <f>ROUND(J62*$O$31,0)</f>
        <v>0</v>
      </c>
      <c r="N62" s="103"/>
      <c r="O62" s="115"/>
      <c r="P62" s="429" t="s">
        <v>191</v>
      </c>
      <c r="Q62" s="425"/>
      <c r="R62" s="425"/>
      <c r="S62" s="425"/>
      <c r="T62" s="425"/>
      <c r="U62" s="425"/>
      <c r="V62" s="425"/>
      <c r="W62" s="425"/>
      <c r="X62" s="425"/>
      <c r="Y62" s="425"/>
      <c r="Z62" s="425"/>
      <c r="AA62" s="421"/>
      <c r="AE62" s="37"/>
    </row>
    <row r="63" spans="1:31" ht="12" customHeight="1" x14ac:dyDescent="0.15">
      <c r="A63" s="113" t="s">
        <v>72</v>
      </c>
      <c r="B63" s="158"/>
      <c r="C63" s="158"/>
      <c r="D63" s="158"/>
      <c r="E63" s="158"/>
      <c r="F63" s="158"/>
      <c r="G63" s="158"/>
      <c r="H63" s="158"/>
      <c r="I63" s="159"/>
      <c r="J63" s="102">
        <f>SUM(J61:L62)</f>
        <v>0</v>
      </c>
      <c r="K63" s="103"/>
      <c r="L63" s="115"/>
      <c r="M63" s="102">
        <f>+SUM(M61:M62)</f>
        <v>0</v>
      </c>
      <c r="N63" s="103"/>
      <c r="O63" s="115"/>
      <c r="P63" s="426"/>
      <c r="Q63" s="416"/>
      <c r="R63" s="416"/>
      <c r="S63" s="416"/>
      <c r="T63" s="416"/>
      <c r="U63" s="416"/>
      <c r="V63" s="416"/>
      <c r="W63" s="416"/>
      <c r="X63" s="416"/>
      <c r="Y63" s="416"/>
      <c r="Z63" s="416"/>
      <c r="AA63" s="417"/>
    </row>
    <row r="64" spans="1:31" s="396" customFormat="1" ht="12" customHeight="1" x14ac:dyDescent="0.15">
      <c r="A64" s="407"/>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row>
    <row r="65" spans="1:27" s="396" customFormat="1" ht="12" customHeight="1" x14ac:dyDescent="0.15">
      <c r="A65" s="407" t="s">
        <v>40</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row>
    <row r="66" spans="1:27" s="396" customFormat="1" ht="12" customHeight="1" x14ac:dyDescent="0.15">
      <c r="A66" s="99" t="s">
        <v>0</v>
      </c>
      <c r="B66" s="104"/>
      <c r="C66" s="105"/>
      <c r="D66" s="99" t="s">
        <v>1</v>
      </c>
      <c r="E66" s="104"/>
      <c r="F66" s="104"/>
      <c r="G66" s="104"/>
      <c r="H66" s="104"/>
      <c r="I66" s="105"/>
      <c r="J66" s="99" t="s">
        <v>2</v>
      </c>
      <c r="K66" s="104"/>
      <c r="L66" s="105"/>
      <c r="M66" s="422" t="s">
        <v>15</v>
      </c>
      <c r="N66" s="419"/>
      <c r="O66" s="414">
        <v>0.1</v>
      </c>
      <c r="P66" s="99" t="s">
        <v>3</v>
      </c>
      <c r="Q66" s="104"/>
      <c r="R66" s="104"/>
      <c r="S66" s="104"/>
      <c r="T66" s="104"/>
      <c r="U66" s="104"/>
      <c r="V66" s="104"/>
      <c r="W66" s="104"/>
      <c r="X66" s="104"/>
      <c r="Y66" s="104"/>
      <c r="Z66" s="104"/>
      <c r="AA66" s="105"/>
    </row>
    <row r="67" spans="1:27" s="396" customFormat="1" ht="12" customHeight="1" x14ac:dyDescent="0.15">
      <c r="A67" s="116" t="s">
        <v>4</v>
      </c>
      <c r="B67" s="117"/>
      <c r="C67" s="118"/>
      <c r="D67" s="111" t="s">
        <v>192</v>
      </c>
      <c r="E67" s="111"/>
      <c r="F67" s="111"/>
      <c r="G67" s="111"/>
      <c r="H67" s="111"/>
      <c r="I67" s="111"/>
      <c r="J67" s="145">
        <f>P67*T67</f>
        <v>0</v>
      </c>
      <c r="K67" s="146"/>
      <c r="L67" s="147"/>
      <c r="M67" s="102">
        <f>ROUND(J67*$O$31,0)</f>
        <v>0</v>
      </c>
      <c r="N67" s="103"/>
      <c r="O67" s="115"/>
      <c r="P67" s="401"/>
      <c r="Q67" s="416" t="s">
        <v>25</v>
      </c>
      <c r="R67" s="416"/>
      <c r="S67" s="416" t="s">
        <v>26</v>
      </c>
      <c r="T67" s="109">
        <v>3000</v>
      </c>
      <c r="U67" s="109"/>
      <c r="V67" s="416" t="s">
        <v>6</v>
      </c>
      <c r="W67" s="416"/>
      <c r="X67" s="114"/>
      <c r="Y67" s="114"/>
      <c r="Z67" s="416"/>
      <c r="AA67" s="417"/>
    </row>
    <row r="68" spans="1:27" s="399" customFormat="1" ht="12" customHeight="1" x14ac:dyDescent="0.15">
      <c r="A68" s="119"/>
      <c r="B68" s="120"/>
      <c r="C68" s="121"/>
      <c r="D68" s="124" t="s">
        <v>193</v>
      </c>
      <c r="E68" s="125"/>
      <c r="F68" s="125"/>
      <c r="G68" s="125"/>
      <c r="H68" s="125"/>
      <c r="I68" s="126"/>
      <c r="J68" s="145">
        <f>P68*T68</f>
        <v>0</v>
      </c>
      <c r="K68" s="146"/>
      <c r="L68" s="147"/>
      <c r="M68" s="102">
        <f>ROUND(J68*$O$31,0)</f>
        <v>0</v>
      </c>
      <c r="N68" s="103"/>
      <c r="O68" s="115"/>
      <c r="P68" s="401">
        <f>+P67</f>
        <v>0</v>
      </c>
      <c r="Q68" s="416" t="s">
        <v>25</v>
      </c>
      <c r="R68" s="416"/>
      <c r="S68" s="416" t="s">
        <v>26</v>
      </c>
      <c r="T68" s="109">
        <v>4500</v>
      </c>
      <c r="U68" s="109"/>
      <c r="V68" s="416" t="s">
        <v>6</v>
      </c>
      <c r="W68" s="423"/>
      <c r="X68" s="423"/>
      <c r="Y68" s="420"/>
      <c r="Z68" s="420"/>
      <c r="AA68" s="424"/>
    </row>
    <row r="69" spans="1:27" s="399" customFormat="1" ht="12" customHeight="1" x14ac:dyDescent="0.15">
      <c r="A69" s="119"/>
      <c r="B69" s="120"/>
      <c r="C69" s="121"/>
      <c r="D69" s="111" t="s">
        <v>194</v>
      </c>
      <c r="E69" s="111"/>
      <c r="F69" s="111"/>
      <c r="G69" s="111"/>
      <c r="H69" s="111"/>
      <c r="I69" s="111"/>
      <c r="J69" s="145">
        <f>ROUND(SUM(J67:L68)*0.3,0)</f>
        <v>0</v>
      </c>
      <c r="K69" s="146"/>
      <c r="L69" s="147"/>
      <c r="M69" s="102">
        <f>ROUND(J69*$O$31,0)</f>
        <v>0</v>
      </c>
      <c r="N69" s="103"/>
      <c r="O69" s="115"/>
      <c r="P69" s="426" t="s">
        <v>222</v>
      </c>
      <c r="Q69" s="416"/>
      <c r="R69" s="416"/>
      <c r="S69" s="416"/>
      <c r="T69" s="416"/>
      <c r="U69" s="416"/>
      <c r="V69" s="416"/>
      <c r="W69" s="416"/>
      <c r="X69" s="416"/>
      <c r="Y69" s="416"/>
      <c r="Z69" s="416"/>
      <c r="AA69" s="417"/>
    </row>
    <row r="70" spans="1:27" s="399" customFormat="1" ht="12" customHeight="1" x14ac:dyDescent="0.15">
      <c r="A70" s="122"/>
      <c r="B70" s="123"/>
      <c r="C70" s="97"/>
      <c r="D70" s="111" t="s">
        <v>195</v>
      </c>
      <c r="E70" s="111"/>
      <c r="F70" s="111"/>
      <c r="G70" s="111"/>
      <c r="H70" s="111"/>
      <c r="I70" s="111"/>
      <c r="J70" s="144">
        <f>SUM(J67:J69)</f>
        <v>0</v>
      </c>
      <c r="K70" s="109"/>
      <c r="L70" s="170"/>
      <c r="M70" s="102">
        <f>SUM(M67:M69)</f>
        <v>0</v>
      </c>
      <c r="N70" s="103"/>
      <c r="O70" s="115"/>
      <c r="P70" s="426" t="s">
        <v>196</v>
      </c>
      <c r="Q70" s="416"/>
      <c r="R70" s="416"/>
      <c r="S70" s="416"/>
      <c r="T70" s="416"/>
      <c r="U70" s="416"/>
      <c r="V70" s="416"/>
      <c r="W70" s="416"/>
      <c r="X70" s="416"/>
      <c r="Y70" s="416"/>
      <c r="Z70" s="416"/>
      <c r="AA70" s="417"/>
    </row>
    <row r="71" spans="1:27" s="399" customFormat="1" ht="12" customHeight="1" x14ac:dyDescent="0.15">
      <c r="A71" s="127" t="s">
        <v>5</v>
      </c>
      <c r="B71" s="114"/>
      <c r="C71" s="114"/>
      <c r="D71" s="114"/>
      <c r="E71" s="114"/>
      <c r="F71" s="114"/>
      <c r="G71" s="114"/>
      <c r="H71" s="114"/>
      <c r="I71" s="110"/>
      <c r="J71" s="144">
        <f>ROUND(J70*0.3,0)</f>
        <v>0</v>
      </c>
      <c r="K71" s="109"/>
      <c r="L71" s="170"/>
      <c r="M71" s="102">
        <f>ROUND(J71*$O$31,0)</f>
        <v>0</v>
      </c>
      <c r="N71" s="103"/>
      <c r="O71" s="115"/>
      <c r="P71" s="429" t="s">
        <v>197</v>
      </c>
      <c r="Q71" s="425"/>
      <c r="R71" s="425"/>
      <c r="S71" s="425"/>
      <c r="T71" s="425"/>
      <c r="U71" s="425"/>
      <c r="V71" s="425"/>
      <c r="W71" s="425"/>
      <c r="X71" s="425"/>
      <c r="Y71" s="425"/>
      <c r="Z71" s="425"/>
      <c r="AA71" s="421"/>
    </row>
    <row r="72" spans="1:27" s="399" customFormat="1" ht="12" customHeight="1" x14ac:dyDescent="0.15">
      <c r="A72" s="113" t="s">
        <v>73</v>
      </c>
      <c r="B72" s="158"/>
      <c r="C72" s="158"/>
      <c r="D72" s="158"/>
      <c r="E72" s="158"/>
      <c r="F72" s="158"/>
      <c r="G72" s="158"/>
      <c r="H72" s="158"/>
      <c r="I72" s="159"/>
      <c r="J72" s="102">
        <f>SUM(J70:L71)</f>
        <v>0</v>
      </c>
      <c r="K72" s="103"/>
      <c r="L72" s="115"/>
      <c r="M72" s="102">
        <f>+SUM(M70:M71)</f>
        <v>0</v>
      </c>
      <c r="N72" s="103"/>
      <c r="O72" s="115"/>
      <c r="P72" s="426"/>
      <c r="Q72" s="416"/>
      <c r="R72" s="416"/>
      <c r="S72" s="416"/>
      <c r="T72" s="416"/>
      <c r="U72" s="416"/>
      <c r="V72" s="416"/>
      <c r="W72" s="416"/>
      <c r="X72" s="416"/>
      <c r="Y72" s="416"/>
      <c r="Z72" s="416"/>
      <c r="AA72" s="417"/>
    </row>
    <row r="73" spans="1:27" s="399" customFormat="1" ht="12" customHeight="1" x14ac:dyDescent="0.15">
      <c r="A73" s="407"/>
      <c r="B73" s="407"/>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row>
    <row r="74" spans="1:27" s="399" customFormat="1" ht="12" customHeight="1" thickBot="1" x14ac:dyDescent="0.2">
      <c r="A74" s="396"/>
      <c r="B74" s="396"/>
      <c r="C74" s="396"/>
      <c r="D74" s="396"/>
      <c r="E74" s="396"/>
      <c r="F74" s="396"/>
      <c r="G74" s="396"/>
      <c r="H74" s="396"/>
      <c r="I74" s="396"/>
      <c r="J74" s="139" t="s">
        <v>2</v>
      </c>
      <c r="K74" s="139"/>
      <c r="L74" s="139"/>
      <c r="M74" s="139"/>
      <c r="N74" s="139"/>
      <c r="O74" s="396"/>
      <c r="P74" s="139" t="s">
        <v>15</v>
      </c>
      <c r="Q74" s="139"/>
      <c r="R74" s="139"/>
      <c r="S74" s="139"/>
      <c r="T74" s="139"/>
      <c r="U74" s="396"/>
      <c r="V74" s="139" t="s">
        <v>18</v>
      </c>
      <c r="W74" s="139"/>
      <c r="X74" s="139"/>
      <c r="Y74" s="139"/>
      <c r="Z74" s="139"/>
      <c r="AA74" s="396"/>
    </row>
    <row r="75" spans="1:27" s="399" customFormat="1" ht="12" customHeight="1" thickBot="1" x14ac:dyDescent="0.2">
      <c r="A75" s="132" t="s">
        <v>16</v>
      </c>
      <c r="B75" s="132"/>
      <c r="C75" s="132"/>
      <c r="D75" s="132"/>
      <c r="E75" s="132"/>
      <c r="F75" s="396"/>
      <c r="G75" s="396"/>
      <c r="H75" s="406" t="s">
        <v>28</v>
      </c>
      <c r="I75" s="396" t="s">
        <v>29</v>
      </c>
      <c r="J75" s="133">
        <f>+J17</f>
        <v>760500</v>
      </c>
      <c r="K75" s="134"/>
      <c r="L75" s="134"/>
      <c r="M75" s="134"/>
      <c r="N75" s="135"/>
      <c r="O75" s="20" t="s">
        <v>32</v>
      </c>
      <c r="P75" s="133">
        <f>M17</f>
        <v>76050</v>
      </c>
      <c r="Q75" s="134"/>
      <c r="R75" s="134"/>
      <c r="S75" s="134"/>
      <c r="T75" s="135"/>
      <c r="U75" s="20" t="s">
        <v>33</v>
      </c>
      <c r="V75" s="133">
        <f>+J75+P75</f>
        <v>836550</v>
      </c>
      <c r="W75" s="134"/>
      <c r="X75" s="134"/>
      <c r="Y75" s="134"/>
      <c r="Z75" s="135"/>
      <c r="AA75" s="396"/>
    </row>
    <row r="76" spans="1:27" ht="12" customHeight="1" thickBot="1" x14ac:dyDescent="0.2">
      <c r="A76" s="406"/>
      <c r="B76" s="406"/>
      <c r="C76" s="406"/>
      <c r="D76" s="406"/>
      <c r="E76" s="396"/>
      <c r="F76" s="396"/>
      <c r="G76" s="406"/>
      <c r="H76" s="406"/>
      <c r="I76" s="396"/>
      <c r="J76" s="142"/>
      <c r="K76" s="142"/>
      <c r="L76" s="142"/>
      <c r="M76" s="142"/>
      <c r="N76" s="142"/>
      <c r="O76" s="396"/>
      <c r="P76" s="142"/>
      <c r="Q76" s="142"/>
      <c r="R76" s="142"/>
      <c r="S76" s="142"/>
      <c r="T76" s="142"/>
      <c r="U76" s="396"/>
      <c r="V76" s="142"/>
      <c r="W76" s="142"/>
      <c r="X76" s="142"/>
      <c r="Y76" s="142"/>
      <c r="Z76" s="142"/>
      <c r="AA76" s="396"/>
    </row>
    <row r="77" spans="1:27" ht="12" customHeight="1" thickBot="1" x14ac:dyDescent="0.2">
      <c r="A77" s="148" t="s">
        <v>86</v>
      </c>
      <c r="B77" s="148"/>
      <c r="C77" s="148"/>
      <c r="D77" s="148"/>
      <c r="E77" s="148"/>
      <c r="F77" s="148"/>
      <c r="G77" s="148"/>
      <c r="H77" s="406" t="s">
        <v>87</v>
      </c>
      <c r="I77" s="396" t="s">
        <v>29</v>
      </c>
      <c r="J77" s="133">
        <f>+J25</f>
        <v>202800</v>
      </c>
      <c r="K77" s="134"/>
      <c r="L77" s="134"/>
      <c r="M77" s="134"/>
      <c r="N77" s="135"/>
      <c r="O77" s="20" t="s">
        <v>32</v>
      </c>
      <c r="P77" s="133">
        <f>M25</f>
        <v>20280</v>
      </c>
      <c r="Q77" s="134"/>
      <c r="R77" s="134"/>
      <c r="S77" s="134"/>
      <c r="T77" s="135"/>
      <c r="U77" s="20" t="s">
        <v>33</v>
      </c>
      <c r="V77" s="133">
        <f>+J77+P77</f>
        <v>223080</v>
      </c>
      <c r="W77" s="134"/>
      <c r="X77" s="134"/>
      <c r="Y77" s="134"/>
      <c r="Z77" s="135"/>
      <c r="AA77" s="396"/>
    </row>
    <row r="78" spans="1:27" ht="12" customHeight="1" thickBot="1" x14ac:dyDescent="0.2">
      <c r="A78" s="406"/>
      <c r="B78" s="406"/>
      <c r="C78" s="406"/>
      <c r="D78" s="406"/>
      <c r="E78" s="396"/>
      <c r="F78" s="396"/>
      <c r="G78" s="406"/>
      <c r="H78" s="406"/>
      <c r="I78" s="396"/>
      <c r="J78" s="142"/>
      <c r="K78" s="142"/>
      <c r="L78" s="142"/>
      <c r="M78" s="142"/>
      <c r="N78" s="142"/>
      <c r="O78" s="396"/>
      <c r="P78" s="142"/>
      <c r="Q78" s="142"/>
      <c r="R78" s="142"/>
      <c r="S78" s="142"/>
      <c r="T78" s="142"/>
      <c r="U78" s="396"/>
      <c r="V78" s="142"/>
      <c r="W78" s="142"/>
      <c r="X78" s="142"/>
      <c r="Y78" s="142"/>
      <c r="Z78" s="142"/>
      <c r="AA78" s="396"/>
    </row>
    <row r="79" spans="1:27" ht="12" customHeight="1" thickBot="1" x14ac:dyDescent="0.2">
      <c r="A79" s="132" t="s">
        <v>17</v>
      </c>
      <c r="B79" s="132"/>
      <c r="C79" s="132"/>
      <c r="D79" s="132"/>
      <c r="E79" s="132"/>
      <c r="F79" s="396"/>
      <c r="G79" s="396"/>
      <c r="H79" s="406" t="s">
        <v>30</v>
      </c>
      <c r="I79" s="396" t="s">
        <v>29</v>
      </c>
      <c r="J79" s="133">
        <f>J41+J50</f>
        <v>0</v>
      </c>
      <c r="K79" s="134"/>
      <c r="L79" s="134"/>
      <c r="M79" s="134"/>
      <c r="N79" s="135"/>
      <c r="O79" s="20" t="s">
        <v>32</v>
      </c>
      <c r="P79" s="133">
        <f>M41+M50</f>
        <v>0</v>
      </c>
      <c r="Q79" s="134"/>
      <c r="R79" s="134"/>
      <c r="S79" s="134"/>
      <c r="T79" s="135"/>
      <c r="U79" s="20" t="s">
        <v>33</v>
      </c>
      <c r="V79" s="133">
        <f>+J79+P79</f>
        <v>0</v>
      </c>
      <c r="W79" s="134"/>
      <c r="X79" s="134"/>
      <c r="Y79" s="134"/>
      <c r="Z79" s="135"/>
      <c r="AA79" s="396"/>
    </row>
    <row r="80" spans="1:27" ht="12" customHeight="1" x14ac:dyDescent="0.15">
      <c r="A80" s="404"/>
      <c r="B80" s="404"/>
      <c r="C80" s="404"/>
      <c r="D80" s="404"/>
      <c r="E80" s="404"/>
      <c r="F80" s="399"/>
      <c r="G80" s="399"/>
      <c r="H80" s="403"/>
      <c r="I80" s="399"/>
      <c r="J80" s="408"/>
      <c r="K80" s="408"/>
      <c r="L80" s="408"/>
      <c r="M80" s="408"/>
      <c r="N80" s="408"/>
      <c r="O80" s="16"/>
      <c r="P80" s="408"/>
      <c r="Q80" s="408"/>
      <c r="R80" s="408"/>
      <c r="S80" s="408"/>
      <c r="T80" s="408"/>
      <c r="U80" s="16"/>
      <c r="V80" s="408"/>
      <c r="W80" s="408"/>
      <c r="X80" s="408"/>
      <c r="Y80" s="408"/>
      <c r="Z80" s="408"/>
      <c r="AA80" s="399"/>
    </row>
    <row r="81" spans="1:27" ht="12" customHeight="1" thickBot="1" x14ac:dyDescent="0.2">
      <c r="A81" s="404"/>
      <c r="B81" s="409"/>
      <c r="C81" s="409"/>
      <c r="D81" s="409"/>
      <c r="E81" s="409"/>
      <c r="F81" s="410"/>
      <c r="G81" s="410"/>
      <c r="H81" s="411"/>
      <c r="I81" s="410"/>
      <c r="J81" s="412"/>
      <c r="K81" s="412"/>
      <c r="L81" s="412"/>
      <c r="M81" s="412"/>
      <c r="N81" s="412"/>
      <c r="O81" s="34"/>
      <c r="P81" s="412"/>
      <c r="Q81" s="412"/>
      <c r="R81" s="412"/>
      <c r="S81" s="412"/>
      <c r="T81" s="412"/>
      <c r="U81" s="34"/>
      <c r="V81" s="412"/>
      <c r="W81" s="412"/>
      <c r="X81" s="412"/>
      <c r="Y81" s="412"/>
      <c r="Z81" s="412"/>
      <c r="AA81" s="410"/>
    </row>
    <row r="82" spans="1:27" ht="12" customHeight="1" thickBot="1" x14ac:dyDescent="0.2">
      <c r="A82" s="404"/>
      <c r="B82" s="140" t="s">
        <v>45</v>
      </c>
      <c r="C82" s="140"/>
      <c r="D82" s="140"/>
      <c r="E82" s="140"/>
      <c r="F82" s="140"/>
      <c r="G82" s="140"/>
      <c r="H82" s="403" t="s">
        <v>43</v>
      </c>
      <c r="I82" s="399" t="s">
        <v>29</v>
      </c>
      <c r="J82" s="129">
        <f>+J63</f>
        <v>0</v>
      </c>
      <c r="K82" s="130"/>
      <c r="L82" s="130"/>
      <c r="M82" s="130"/>
      <c r="N82" s="131"/>
      <c r="O82" s="35" t="s">
        <v>32</v>
      </c>
      <c r="P82" s="129">
        <f>+M63</f>
        <v>0</v>
      </c>
      <c r="Q82" s="130"/>
      <c r="R82" s="130"/>
      <c r="S82" s="130"/>
      <c r="T82" s="131"/>
      <c r="U82" s="16" t="s">
        <v>33</v>
      </c>
      <c r="V82" s="129">
        <f>+J82+P82</f>
        <v>0</v>
      </c>
      <c r="W82" s="130"/>
      <c r="X82" s="130"/>
      <c r="Y82" s="130"/>
      <c r="Z82" s="131"/>
      <c r="AA82" s="399"/>
    </row>
    <row r="83" spans="1:27" ht="12" customHeight="1" thickBot="1" x14ac:dyDescent="0.2">
      <c r="A83" s="404"/>
      <c r="B83" s="404"/>
      <c r="C83" s="404"/>
      <c r="D83" s="404"/>
      <c r="E83" s="404"/>
      <c r="F83" s="399"/>
      <c r="G83" s="399"/>
      <c r="H83" s="399"/>
      <c r="I83" s="399"/>
      <c r="J83" s="405"/>
      <c r="K83" s="405"/>
      <c r="L83" s="405"/>
      <c r="M83" s="405"/>
      <c r="N83" s="405"/>
      <c r="O83" s="16"/>
      <c r="P83" s="405"/>
      <c r="Q83" s="405"/>
      <c r="R83" s="405"/>
      <c r="S83" s="405"/>
      <c r="T83" s="405"/>
      <c r="U83" s="16"/>
      <c r="V83" s="405"/>
      <c r="W83" s="405"/>
      <c r="X83" s="405"/>
      <c r="Y83" s="405"/>
      <c r="Z83" s="405"/>
      <c r="AA83" s="399"/>
    </row>
    <row r="84" spans="1:27" ht="12" customHeight="1" thickBot="1" x14ac:dyDescent="0.2">
      <c r="A84" s="404"/>
      <c r="B84" s="413" t="s">
        <v>42</v>
      </c>
      <c r="C84" s="404"/>
      <c r="D84" s="404"/>
      <c r="E84" s="404"/>
      <c r="F84" s="399"/>
      <c r="G84" s="399"/>
      <c r="H84" s="403" t="s">
        <v>44</v>
      </c>
      <c r="I84" s="399"/>
      <c r="J84" s="129">
        <f>J72</f>
        <v>0</v>
      </c>
      <c r="K84" s="130"/>
      <c r="L84" s="130"/>
      <c r="M84" s="130"/>
      <c r="N84" s="131"/>
      <c r="O84" s="16" t="s">
        <v>32</v>
      </c>
      <c r="P84" s="129">
        <f>M72</f>
        <v>0</v>
      </c>
      <c r="Q84" s="130"/>
      <c r="R84" s="130"/>
      <c r="S84" s="130"/>
      <c r="T84" s="131"/>
      <c r="U84" s="16" t="s">
        <v>33</v>
      </c>
      <c r="V84" s="129">
        <f>+J84+P84</f>
        <v>0</v>
      </c>
      <c r="W84" s="130"/>
      <c r="X84" s="130"/>
      <c r="Y84" s="130"/>
      <c r="Z84" s="131"/>
      <c r="AA84" s="399"/>
    </row>
    <row r="85" spans="1:27" ht="12" customHeight="1" x14ac:dyDescent="0.15">
      <c r="A85" s="404"/>
      <c r="B85" s="404"/>
      <c r="C85" s="404"/>
      <c r="D85" s="404"/>
      <c r="E85" s="404"/>
      <c r="F85" s="399"/>
      <c r="G85" s="399"/>
      <c r="H85" s="403"/>
      <c r="I85" s="399"/>
      <c r="J85" s="169"/>
      <c r="K85" s="169"/>
      <c r="L85" s="169"/>
      <c r="M85" s="169"/>
      <c r="N85" s="169"/>
      <c r="O85" s="399"/>
      <c r="P85" s="169"/>
      <c r="Q85" s="169"/>
      <c r="R85" s="169"/>
      <c r="S85" s="169"/>
      <c r="T85" s="169"/>
      <c r="U85" s="399"/>
      <c r="V85" s="169"/>
      <c r="W85" s="169"/>
      <c r="X85" s="169"/>
      <c r="Y85" s="169"/>
      <c r="Z85" s="169"/>
      <c r="AA85" s="399"/>
    </row>
    <row r="86" spans="1:27" s="399" customFormat="1" ht="12" customHeight="1" x14ac:dyDescent="0.15">
      <c r="A86" s="404"/>
      <c r="B86" s="404"/>
      <c r="C86" s="404"/>
      <c r="D86" s="404"/>
      <c r="E86" s="404"/>
      <c r="H86" s="403"/>
      <c r="J86" s="172"/>
      <c r="K86" s="172"/>
      <c r="L86" s="172"/>
      <c r="M86" s="172"/>
      <c r="N86" s="172"/>
      <c r="P86" s="172"/>
      <c r="Q86" s="172"/>
      <c r="R86" s="172"/>
      <c r="S86" s="172"/>
      <c r="T86" s="172"/>
      <c r="V86" s="172"/>
      <c r="W86" s="172"/>
      <c r="X86" s="172"/>
      <c r="Y86" s="172"/>
      <c r="Z86" s="172"/>
    </row>
    <row r="87" spans="1:27" ht="12" customHeight="1" x14ac:dyDescent="0.15">
      <c r="A87" s="399" t="s">
        <v>198</v>
      </c>
    </row>
    <row r="88" spans="1:27" ht="12" customHeight="1" x14ac:dyDescent="0.15">
      <c r="A88" s="399"/>
    </row>
    <row r="89" spans="1:27" ht="12" customHeight="1" x14ac:dyDescent="0.15">
      <c r="A89" s="407" t="s">
        <v>199</v>
      </c>
    </row>
    <row r="90" spans="1:27" ht="12" customHeight="1" x14ac:dyDescent="0.15">
      <c r="A90" s="99" t="s">
        <v>0</v>
      </c>
      <c r="B90" s="104"/>
      <c r="C90" s="105"/>
      <c r="D90" s="99" t="s">
        <v>1</v>
      </c>
      <c r="E90" s="104"/>
      <c r="F90" s="104"/>
      <c r="G90" s="104"/>
      <c r="H90" s="104"/>
      <c r="I90" s="105"/>
      <c r="J90" s="99" t="s">
        <v>2</v>
      </c>
      <c r="K90" s="104"/>
      <c r="L90" s="105"/>
      <c r="M90" s="422" t="s">
        <v>15</v>
      </c>
      <c r="N90" s="419"/>
      <c r="O90" s="414">
        <v>0.1</v>
      </c>
      <c r="P90" s="99" t="s">
        <v>3</v>
      </c>
      <c r="Q90" s="104"/>
      <c r="R90" s="104"/>
      <c r="S90" s="104"/>
      <c r="T90" s="104"/>
      <c r="U90" s="104"/>
      <c r="V90" s="104"/>
      <c r="W90" s="104"/>
      <c r="X90" s="104"/>
      <c r="Y90" s="104"/>
      <c r="Z90" s="104"/>
      <c r="AA90" s="105"/>
    </row>
    <row r="91" spans="1:27" ht="12" customHeight="1" x14ac:dyDescent="0.15">
      <c r="A91" s="116" t="s">
        <v>200</v>
      </c>
      <c r="B91" s="117"/>
      <c r="C91" s="118"/>
      <c r="D91" s="127" t="s">
        <v>201</v>
      </c>
      <c r="E91" s="114"/>
      <c r="F91" s="114"/>
      <c r="G91" s="114"/>
      <c r="H91" s="114"/>
      <c r="I91" s="110"/>
      <c r="J91" s="145">
        <v>10000</v>
      </c>
      <c r="K91" s="146"/>
      <c r="L91" s="147"/>
      <c r="M91" s="237" t="s">
        <v>27</v>
      </c>
      <c r="N91" s="238"/>
      <c r="O91" s="239"/>
      <c r="P91" s="423" t="s">
        <v>202</v>
      </c>
      <c r="Q91" s="423"/>
      <c r="R91" s="423"/>
      <c r="S91" s="420"/>
      <c r="T91" s="420"/>
      <c r="U91" s="416"/>
      <c r="V91" s="416"/>
      <c r="W91" s="423"/>
      <c r="X91" s="423"/>
      <c r="AA91" s="424"/>
    </row>
    <row r="92" spans="1:27" ht="12" customHeight="1" x14ac:dyDescent="0.15">
      <c r="A92" s="119"/>
      <c r="B92" s="120"/>
      <c r="C92" s="121"/>
      <c r="D92" s="127" t="s">
        <v>111</v>
      </c>
      <c r="E92" s="114"/>
      <c r="F92" s="114"/>
      <c r="G92" s="114"/>
      <c r="H92" s="114"/>
      <c r="I92" s="110"/>
      <c r="J92" s="145">
        <f>ROUND(SUM(J91:L91)*0.3,0)</f>
        <v>3000</v>
      </c>
      <c r="K92" s="146"/>
      <c r="L92" s="147"/>
      <c r="M92" s="237" t="s">
        <v>27</v>
      </c>
      <c r="N92" s="238"/>
      <c r="O92" s="239"/>
      <c r="P92" s="426" t="s">
        <v>223</v>
      </c>
      <c r="Q92" s="416"/>
      <c r="R92" s="416"/>
      <c r="S92" s="416"/>
      <c r="T92" s="416"/>
      <c r="U92" s="416"/>
      <c r="V92" s="416"/>
      <c r="W92" s="416"/>
      <c r="X92" s="416"/>
      <c r="Y92" s="416"/>
      <c r="Z92" s="416"/>
      <c r="AA92" s="417"/>
    </row>
    <row r="93" spans="1:27" ht="12" customHeight="1" x14ac:dyDescent="0.15">
      <c r="A93" s="122"/>
      <c r="B93" s="123"/>
      <c r="C93" s="97"/>
      <c r="D93" s="127" t="s">
        <v>112</v>
      </c>
      <c r="E93" s="114"/>
      <c r="F93" s="114"/>
      <c r="G93" s="114"/>
      <c r="H93" s="114"/>
      <c r="I93" s="110"/>
      <c r="J93" s="144">
        <f>SUM(J91:J92)</f>
        <v>13000</v>
      </c>
      <c r="K93" s="109"/>
      <c r="L93" s="170"/>
      <c r="M93" s="237" t="s">
        <v>27</v>
      </c>
      <c r="N93" s="238"/>
      <c r="O93" s="239"/>
      <c r="P93" s="426" t="s">
        <v>203</v>
      </c>
      <c r="Q93" s="416"/>
      <c r="R93" s="416"/>
      <c r="S93" s="416"/>
      <c r="T93" s="416"/>
      <c r="U93" s="416"/>
      <c r="V93" s="416"/>
      <c r="W93" s="416"/>
      <c r="X93" s="416"/>
      <c r="Y93" s="416"/>
      <c r="Z93" s="416"/>
      <c r="AA93" s="417"/>
    </row>
    <row r="94" spans="1:27" ht="12" customHeight="1" x14ac:dyDescent="0.15">
      <c r="A94" s="127" t="s">
        <v>5</v>
      </c>
      <c r="B94" s="114"/>
      <c r="C94" s="114"/>
      <c r="D94" s="114"/>
      <c r="E94" s="114"/>
      <c r="F94" s="114"/>
      <c r="G94" s="114"/>
      <c r="H94" s="114"/>
      <c r="I94" s="110"/>
      <c r="J94" s="144">
        <f>ROUND(J93*0.3,0)</f>
        <v>3900</v>
      </c>
      <c r="K94" s="109"/>
      <c r="L94" s="170"/>
      <c r="M94" s="237" t="s">
        <v>27</v>
      </c>
      <c r="N94" s="238"/>
      <c r="O94" s="239"/>
      <c r="P94" s="429" t="s">
        <v>113</v>
      </c>
      <c r="Q94" s="425"/>
      <c r="R94" s="425"/>
      <c r="S94" s="425"/>
      <c r="T94" s="425"/>
      <c r="U94" s="425"/>
      <c r="V94" s="425"/>
      <c r="W94" s="425"/>
      <c r="X94" s="425"/>
      <c r="Y94" s="425"/>
      <c r="Z94" s="425"/>
      <c r="AA94" s="421"/>
    </row>
    <row r="95" spans="1:27" ht="12" customHeight="1" x14ac:dyDescent="0.15">
      <c r="A95" s="113" t="s">
        <v>204</v>
      </c>
      <c r="B95" s="158"/>
      <c r="C95" s="158"/>
      <c r="D95" s="158"/>
      <c r="E95" s="158"/>
      <c r="F95" s="158"/>
      <c r="G95" s="158"/>
      <c r="H95" s="158"/>
      <c r="I95" s="159"/>
      <c r="J95" s="102">
        <f>SUM(J93:L94)</f>
        <v>16900</v>
      </c>
      <c r="K95" s="103"/>
      <c r="L95" s="115"/>
      <c r="M95" s="237" t="s">
        <v>27</v>
      </c>
      <c r="N95" s="238"/>
      <c r="O95" s="239"/>
      <c r="P95" s="426"/>
      <c r="Q95" s="416"/>
      <c r="R95" s="416"/>
      <c r="S95" s="416"/>
      <c r="T95" s="416"/>
      <c r="U95" s="416"/>
      <c r="V95" s="416"/>
      <c r="W95" s="416"/>
      <c r="X95" s="416"/>
      <c r="Y95" s="416"/>
      <c r="Z95" s="416"/>
      <c r="AA95" s="417"/>
    </row>
    <row r="96" spans="1:27" ht="12" customHeight="1" x14ac:dyDescent="0.15">
      <c r="A96" s="399"/>
      <c r="J96" s="37"/>
      <c r="K96" s="37"/>
      <c r="L96" s="37"/>
      <c r="M96" s="37"/>
      <c r="N96" s="37"/>
    </row>
    <row r="97" spans="1:27" ht="12" customHeight="1" thickBot="1" x14ac:dyDescent="0.2">
      <c r="A97" s="399"/>
      <c r="J97" s="37"/>
      <c r="K97" s="37"/>
      <c r="L97" s="37"/>
      <c r="M97" s="37"/>
      <c r="N97" s="37"/>
    </row>
    <row r="98" spans="1:27" s="396" customFormat="1" ht="12" customHeight="1" thickBot="1" x14ac:dyDescent="0.2">
      <c r="A98" s="132" t="s">
        <v>205</v>
      </c>
      <c r="B98" s="132"/>
      <c r="C98" s="132"/>
      <c r="D98" s="132"/>
      <c r="E98" s="132"/>
      <c r="F98" s="407"/>
      <c r="G98" s="407"/>
      <c r="H98" s="403" t="s">
        <v>206</v>
      </c>
      <c r="I98" s="399" t="s">
        <v>29</v>
      </c>
      <c r="J98" s="133">
        <v>16900</v>
      </c>
      <c r="K98" s="134"/>
      <c r="L98" s="134"/>
      <c r="M98" s="134"/>
      <c r="N98" s="135"/>
      <c r="O98" s="16" t="s">
        <v>26</v>
      </c>
      <c r="P98" s="166" t="s">
        <v>207</v>
      </c>
      <c r="Q98" s="167"/>
      <c r="R98" s="167"/>
      <c r="S98" s="167"/>
      <c r="T98" s="168"/>
      <c r="U98" s="407"/>
      <c r="V98" s="407"/>
      <c r="W98" s="407"/>
      <c r="X98" s="407"/>
      <c r="Y98" s="407"/>
      <c r="Z98" s="407"/>
      <c r="AA98" s="407"/>
    </row>
    <row r="99" spans="1:27" s="399" customFormat="1" ht="12" customHeight="1" x14ac:dyDescent="0.15">
      <c r="A99" s="404"/>
      <c r="B99" s="404"/>
      <c r="C99" s="404"/>
      <c r="D99" s="404"/>
      <c r="E99" s="404"/>
      <c r="H99" s="403"/>
      <c r="J99" s="405"/>
      <c r="K99" s="405"/>
      <c r="L99" s="405"/>
      <c r="M99" s="405"/>
      <c r="N99" s="405"/>
      <c r="O99" s="16"/>
      <c r="P99" s="405"/>
      <c r="Q99" s="405"/>
      <c r="R99" s="405"/>
      <c r="S99" s="405"/>
      <c r="T99" s="405"/>
      <c r="U99" s="16"/>
      <c r="V99" s="405"/>
      <c r="W99" s="405"/>
      <c r="X99" s="405"/>
      <c r="Y99" s="405"/>
      <c r="Z99" s="405"/>
    </row>
    <row r="100" spans="1:27" ht="12" customHeight="1" x14ac:dyDescent="0.15">
      <c r="A100" s="404"/>
      <c r="B100" s="407" t="s">
        <v>46</v>
      </c>
      <c r="C100" s="404"/>
      <c r="D100" s="404"/>
      <c r="E100" s="404"/>
      <c r="F100" s="399"/>
      <c r="G100" s="399"/>
      <c r="H100" s="399"/>
      <c r="I100" s="399"/>
      <c r="J100" s="405"/>
      <c r="K100" s="405"/>
      <c r="L100" s="405"/>
      <c r="M100" s="405"/>
      <c r="N100" s="405"/>
      <c r="O100" s="16"/>
      <c r="P100" s="405"/>
      <c r="Q100" s="405"/>
      <c r="R100" s="405"/>
      <c r="S100" s="405"/>
      <c r="T100" s="405"/>
      <c r="U100" s="16"/>
      <c r="V100" s="405"/>
      <c r="W100" s="405"/>
      <c r="X100" s="405"/>
      <c r="Y100" s="405"/>
      <c r="Z100" s="405"/>
      <c r="AA100" s="399"/>
    </row>
  </sheetData>
  <mergeCells count="246">
    <mergeCell ref="A94:I94"/>
    <mergeCell ref="J94:L94"/>
    <mergeCell ref="M94:O94"/>
    <mergeCell ref="A95:I95"/>
    <mergeCell ref="J95:L95"/>
    <mergeCell ref="M95:O95"/>
    <mergeCell ref="A98:E98"/>
    <mergeCell ref="J98:N98"/>
    <mergeCell ref="P98:T98"/>
    <mergeCell ref="J86:N86"/>
    <mergeCell ref="P86:T86"/>
    <mergeCell ref="V86:Z86"/>
    <mergeCell ref="A90:C90"/>
    <mergeCell ref="D90:I90"/>
    <mergeCell ref="J90:L90"/>
    <mergeCell ref="P90:AA90"/>
    <mergeCell ref="A91:C93"/>
    <mergeCell ref="D91:I91"/>
    <mergeCell ref="J91:L91"/>
    <mergeCell ref="M91:O91"/>
    <mergeCell ref="D92:I92"/>
    <mergeCell ref="J92:L92"/>
    <mergeCell ref="M92:O92"/>
    <mergeCell ref="D93:I93"/>
    <mergeCell ref="J93:L93"/>
    <mergeCell ref="M93:O93"/>
    <mergeCell ref="J85:N85"/>
    <mergeCell ref="P85:T85"/>
    <mergeCell ref="V85:Z85"/>
    <mergeCell ref="B82:G82"/>
    <mergeCell ref="J82:N82"/>
    <mergeCell ref="P82:T82"/>
    <mergeCell ref="V82:Z82"/>
    <mergeCell ref="J84:N84"/>
    <mergeCell ref="P84:T84"/>
    <mergeCell ref="V84:Z84"/>
    <mergeCell ref="J78:N78"/>
    <mergeCell ref="P78:T78"/>
    <mergeCell ref="V78:Z78"/>
    <mergeCell ref="A79:E79"/>
    <mergeCell ref="J79:N79"/>
    <mergeCell ref="P79:T79"/>
    <mergeCell ref="V79:Z79"/>
    <mergeCell ref="J76:N76"/>
    <mergeCell ref="P76:T76"/>
    <mergeCell ref="V76:Z76"/>
    <mergeCell ref="A77:G77"/>
    <mergeCell ref="J77:N77"/>
    <mergeCell ref="P77:T77"/>
    <mergeCell ref="V77:Z77"/>
    <mergeCell ref="J74:N74"/>
    <mergeCell ref="P74:T74"/>
    <mergeCell ref="V74:Z74"/>
    <mergeCell ref="A75:E75"/>
    <mergeCell ref="J75:N75"/>
    <mergeCell ref="P75:T75"/>
    <mergeCell ref="V75:Z75"/>
    <mergeCell ref="A71:I71"/>
    <mergeCell ref="J71:L71"/>
    <mergeCell ref="M71:O71"/>
    <mergeCell ref="A72:I72"/>
    <mergeCell ref="J72:L72"/>
    <mergeCell ref="M72:O72"/>
    <mergeCell ref="D68:I68"/>
    <mergeCell ref="J68:L68"/>
    <mergeCell ref="M68:O68"/>
    <mergeCell ref="T68:U68"/>
    <mergeCell ref="A66:C66"/>
    <mergeCell ref="D66:I66"/>
    <mergeCell ref="J66:L66"/>
    <mergeCell ref="P66:AA66"/>
    <mergeCell ref="A67:C70"/>
    <mergeCell ref="D67:I67"/>
    <mergeCell ref="J67:L67"/>
    <mergeCell ref="M67:O67"/>
    <mergeCell ref="T67:U67"/>
    <mergeCell ref="X67:Y67"/>
    <mergeCell ref="D69:I69"/>
    <mergeCell ref="J69:L69"/>
    <mergeCell ref="M69:O69"/>
    <mergeCell ref="D70:I70"/>
    <mergeCell ref="J70:L70"/>
    <mergeCell ref="M70:O70"/>
    <mergeCell ref="A63:I63"/>
    <mergeCell ref="J63:L63"/>
    <mergeCell ref="M63:O63"/>
    <mergeCell ref="D60:I60"/>
    <mergeCell ref="J60:L60"/>
    <mergeCell ref="M60:O60"/>
    <mergeCell ref="D61:I61"/>
    <mergeCell ref="J61:L61"/>
    <mergeCell ref="M61:O61"/>
    <mergeCell ref="M56:O56"/>
    <mergeCell ref="D57:I57"/>
    <mergeCell ref="J57:L57"/>
    <mergeCell ref="M57:O57"/>
    <mergeCell ref="A62:I62"/>
    <mergeCell ref="J62:L62"/>
    <mergeCell ref="M62:O62"/>
    <mergeCell ref="T56:U56"/>
    <mergeCell ref="T57:U57"/>
    <mergeCell ref="T58:U58"/>
    <mergeCell ref="T59:U59"/>
    <mergeCell ref="D55:I55"/>
    <mergeCell ref="J55:L55"/>
    <mergeCell ref="M55:O55"/>
    <mergeCell ref="T55:U55"/>
    <mergeCell ref="A53:C53"/>
    <mergeCell ref="D53:I53"/>
    <mergeCell ref="J53:L53"/>
    <mergeCell ref="P53:AA53"/>
    <mergeCell ref="A54:C61"/>
    <mergeCell ref="D54:I54"/>
    <mergeCell ref="J54:L54"/>
    <mergeCell ref="M54:O54"/>
    <mergeCell ref="T54:U54"/>
    <mergeCell ref="X54:Y54"/>
    <mergeCell ref="D58:I58"/>
    <mergeCell ref="J58:L58"/>
    <mergeCell ref="M58:O58"/>
    <mergeCell ref="D59:I59"/>
    <mergeCell ref="J59:L59"/>
    <mergeCell ref="M59:O59"/>
    <mergeCell ref="D56:I56"/>
    <mergeCell ref="J56:L56"/>
    <mergeCell ref="A49:I49"/>
    <mergeCell ref="J49:L49"/>
    <mergeCell ref="M49:O49"/>
    <mergeCell ref="A50:I50"/>
    <mergeCell ref="J50:L50"/>
    <mergeCell ref="M50:O50"/>
    <mergeCell ref="D47:I47"/>
    <mergeCell ref="J47:L47"/>
    <mergeCell ref="M47:O47"/>
    <mergeCell ref="D48:I48"/>
    <mergeCell ref="J48:L48"/>
    <mergeCell ref="M48:O48"/>
    <mergeCell ref="A44:C44"/>
    <mergeCell ref="D44:I44"/>
    <mergeCell ref="J44:L44"/>
    <mergeCell ref="P44:AA44"/>
    <mergeCell ref="A45:C48"/>
    <mergeCell ref="D45:I45"/>
    <mergeCell ref="J45:L45"/>
    <mergeCell ref="M45:O45"/>
    <mergeCell ref="S45:T45"/>
    <mergeCell ref="X45:Y45"/>
    <mergeCell ref="D46:I46"/>
    <mergeCell ref="J46:L46"/>
    <mergeCell ref="M46:O46"/>
    <mergeCell ref="S46:T46"/>
    <mergeCell ref="A41:I41"/>
    <mergeCell ref="J41:L41"/>
    <mergeCell ref="M41:O41"/>
    <mergeCell ref="D38:I38"/>
    <mergeCell ref="J38:L38"/>
    <mergeCell ref="M38:O38"/>
    <mergeCell ref="D39:I39"/>
    <mergeCell ref="J39:L39"/>
    <mergeCell ref="M39:O39"/>
    <mergeCell ref="M34:O34"/>
    <mergeCell ref="D35:I35"/>
    <mergeCell ref="J35:L35"/>
    <mergeCell ref="M35:O35"/>
    <mergeCell ref="A40:I40"/>
    <mergeCell ref="J40:L40"/>
    <mergeCell ref="M40:O40"/>
    <mergeCell ref="T34:U34"/>
    <mergeCell ref="T35:U35"/>
    <mergeCell ref="T36:U36"/>
    <mergeCell ref="T37:U37"/>
    <mergeCell ref="D33:I33"/>
    <mergeCell ref="J33:L33"/>
    <mergeCell ref="M33:O33"/>
    <mergeCell ref="T33:U33"/>
    <mergeCell ref="A31:C31"/>
    <mergeCell ref="D31:I31"/>
    <mergeCell ref="J31:L31"/>
    <mergeCell ref="P31:AA31"/>
    <mergeCell ref="A32:C39"/>
    <mergeCell ref="D32:I32"/>
    <mergeCell ref="J32:L32"/>
    <mergeCell ref="M32:O32"/>
    <mergeCell ref="T32:U32"/>
    <mergeCell ref="X32:Y32"/>
    <mergeCell ref="D36:I36"/>
    <mergeCell ref="J36:L36"/>
    <mergeCell ref="M36:O36"/>
    <mergeCell ref="D37:I37"/>
    <mergeCell ref="J37:L37"/>
    <mergeCell ref="M37:O37"/>
    <mergeCell ref="D34:I34"/>
    <mergeCell ref="J34:L34"/>
    <mergeCell ref="J23:L23"/>
    <mergeCell ref="M23:O23"/>
    <mergeCell ref="A24:I24"/>
    <mergeCell ref="J24:L24"/>
    <mergeCell ref="M24:O24"/>
    <mergeCell ref="A25:I25"/>
    <mergeCell ref="J25:L25"/>
    <mergeCell ref="M25:O25"/>
    <mergeCell ref="P20:AA20"/>
    <mergeCell ref="A21:C23"/>
    <mergeCell ref="D21:I21"/>
    <mergeCell ref="J21:L21"/>
    <mergeCell ref="M21:O21"/>
    <mergeCell ref="P21:AA21"/>
    <mergeCell ref="D22:I22"/>
    <mergeCell ref="J22:L22"/>
    <mergeCell ref="M22:O22"/>
    <mergeCell ref="D23:I23"/>
    <mergeCell ref="A17:I17"/>
    <mergeCell ref="J17:L17"/>
    <mergeCell ref="M17:O17"/>
    <mergeCell ref="A20:C20"/>
    <mergeCell ref="D20:I20"/>
    <mergeCell ref="J20:L20"/>
    <mergeCell ref="D15:I15"/>
    <mergeCell ref="J15:L15"/>
    <mergeCell ref="M15:O15"/>
    <mergeCell ref="A16:I16"/>
    <mergeCell ref="J16:L16"/>
    <mergeCell ref="M16:O16"/>
    <mergeCell ref="D14:I14"/>
    <mergeCell ref="J14:L14"/>
    <mergeCell ref="M14:O14"/>
    <mergeCell ref="A10:C15"/>
    <mergeCell ref="D10:I10"/>
    <mergeCell ref="J10:L10"/>
    <mergeCell ref="M10:O10"/>
    <mergeCell ref="D11:I11"/>
    <mergeCell ref="J11:L11"/>
    <mergeCell ref="M11:O11"/>
    <mergeCell ref="D12:I12"/>
    <mergeCell ref="J12:L12"/>
    <mergeCell ref="M12:O12"/>
    <mergeCell ref="D2:E2"/>
    <mergeCell ref="A4:AA4"/>
    <mergeCell ref="AF4:BF4"/>
    <mergeCell ref="A9:C9"/>
    <mergeCell ref="D9:I9"/>
    <mergeCell ref="J9:L9"/>
    <mergeCell ref="P9:AA9"/>
    <mergeCell ref="D13:I13"/>
    <mergeCell ref="J13:L13"/>
    <mergeCell ref="M13:O13"/>
  </mergeCells>
  <phoneticPr fontId="2"/>
  <printOptions horizontalCentered="1"/>
  <pageMargins left="0.78740157480314965" right="0.78740157480314965" top="0.39370078740157483" bottom="0.39370078740157483" header="0.11811023622047245" footer="0.51181102362204722"/>
  <pageSetup paperSize="9" scale="71" orientation="portrait"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0E44-26D6-4700-A459-A9BB65E3577A}">
  <sheetPr>
    <tabColor rgb="FF92D050"/>
  </sheetPr>
  <dimension ref="A1:AC53"/>
  <sheetViews>
    <sheetView view="pageBreakPreview" zoomScaleNormal="85" zoomScaleSheetLayoutView="100" workbookViewId="0">
      <selection activeCell="V22" sqref="V22:AA22"/>
    </sheetView>
  </sheetViews>
  <sheetFormatPr defaultColWidth="3.25" defaultRowHeight="13.5" x14ac:dyDescent="0.15"/>
  <cols>
    <col min="1" max="15" width="3.25" customWidth="1"/>
    <col min="19" max="19" width="3.25" style="5" customWidth="1"/>
    <col min="20" max="27" width="3.25" style="5"/>
    <col min="28" max="28" width="11.125" customWidth="1"/>
    <col min="29" max="29" width="13.75" customWidth="1"/>
  </cols>
  <sheetData>
    <row r="1" spans="1:27" x14ac:dyDescent="0.15">
      <c r="AA1" s="9" t="s">
        <v>102</v>
      </c>
    </row>
    <row r="2" spans="1:27" x14ac:dyDescent="0.15">
      <c r="A2" s="10" t="s">
        <v>58</v>
      </c>
      <c r="B2" s="25"/>
      <c r="C2" s="25"/>
      <c r="D2" s="136" t="s">
        <v>59</v>
      </c>
      <c r="E2" s="136"/>
      <c r="F2" s="25" t="s">
        <v>47</v>
      </c>
      <c r="G2" s="25"/>
      <c r="H2" s="25"/>
    </row>
    <row r="3" spans="1:27" ht="21.75" customHeight="1" x14ac:dyDescent="0.15">
      <c r="B3" s="57"/>
      <c r="C3" s="57"/>
      <c r="D3" s="57"/>
      <c r="E3" s="57"/>
      <c r="F3" s="57"/>
      <c r="G3" s="57"/>
      <c r="H3" s="57"/>
      <c r="I3" s="57"/>
      <c r="J3" s="57"/>
      <c r="K3" s="57"/>
      <c r="L3" s="57"/>
      <c r="M3" s="57"/>
      <c r="N3" s="57"/>
      <c r="O3" s="57"/>
      <c r="P3" s="57"/>
      <c r="Q3" s="57"/>
      <c r="R3" s="57"/>
      <c r="S3" s="4"/>
      <c r="T3" s="4"/>
      <c r="U3" s="4"/>
      <c r="V3" s="4"/>
      <c r="W3" s="4"/>
      <c r="X3" s="4"/>
      <c r="Y3" s="4"/>
      <c r="Z3" s="4"/>
      <c r="AA3" s="4"/>
    </row>
    <row r="4" spans="1:27" ht="27" customHeight="1" x14ac:dyDescent="0.15">
      <c r="A4" s="101" t="s">
        <v>19</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row>
    <row r="5" spans="1:27" ht="18" customHeigh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row>
    <row r="6" spans="1:27" ht="9" customHeight="1" x14ac:dyDescent="0.15"/>
    <row r="7" spans="1:27" s="3" customFormat="1" ht="18" customHeight="1" x14ac:dyDescent="0.15">
      <c r="A7" s="2" t="s">
        <v>20</v>
      </c>
      <c r="S7" s="6"/>
      <c r="T7" s="6"/>
      <c r="U7" s="6"/>
      <c r="V7" s="6"/>
      <c r="W7" s="6"/>
      <c r="X7" s="6"/>
      <c r="Y7" s="6"/>
      <c r="Z7" s="6"/>
      <c r="AA7" s="6"/>
    </row>
    <row r="8" spans="1:27" s="3" customFormat="1" ht="18" customHeight="1" x14ac:dyDescent="0.15">
      <c r="S8" s="6"/>
      <c r="T8" s="6"/>
      <c r="U8" s="6"/>
      <c r="V8" s="6"/>
      <c r="W8" s="6"/>
      <c r="X8" s="6"/>
      <c r="Y8" s="6"/>
      <c r="Z8" s="6"/>
      <c r="AA8" s="6"/>
    </row>
    <row r="9" spans="1:27" s="25" customFormat="1" ht="12" customHeight="1" x14ac:dyDescent="0.15">
      <c r="A9" s="11" t="s">
        <v>74</v>
      </c>
    </row>
    <row r="10" spans="1:27" s="3" customFormat="1" ht="20.100000000000001" customHeight="1" x14ac:dyDescent="0.15">
      <c r="A10" s="173" t="s">
        <v>51</v>
      </c>
      <c r="B10" s="173"/>
      <c r="C10" s="173"/>
      <c r="D10" s="173" t="s">
        <v>55</v>
      </c>
      <c r="E10" s="173"/>
      <c r="F10" s="173"/>
      <c r="G10" s="173"/>
      <c r="H10" s="173"/>
      <c r="I10" s="173"/>
      <c r="J10" s="173"/>
      <c r="K10" s="173"/>
      <c r="L10" s="173"/>
      <c r="M10" s="173"/>
      <c r="N10" s="173"/>
      <c r="O10" s="173"/>
      <c r="P10" s="173" t="s">
        <v>53</v>
      </c>
      <c r="Q10" s="173"/>
      <c r="R10" s="173"/>
      <c r="S10" s="173"/>
      <c r="T10" s="173"/>
      <c r="U10" s="173"/>
      <c r="V10" s="178" t="s">
        <v>23</v>
      </c>
      <c r="W10" s="178"/>
      <c r="X10" s="178"/>
      <c r="Y10" s="178"/>
      <c r="Z10" s="178"/>
      <c r="AA10" s="178"/>
    </row>
    <row r="11" spans="1:27" s="3" customFormat="1" ht="30" customHeight="1" x14ac:dyDescent="0.15">
      <c r="A11" s="174" t="s">
        <v>39</v>
      </c>
      <c r="B11" s="174"/>
      <c r="C11" s="174"/>
      <c r="D11" s="174" t="s">
        <v>22</v>
      </c>
      <c r="E11" s="174"/>
      <c r="F11" s="174"/>
      <c r="G11" s="174"/>
      <c r="H11" s="174"/>
      <c r="I11" s="174"/>
      <c r="J11" s="174"/>
      <c r="K11" s="174"/>
      <c r="L11" s="174"/>
      <c r="M11" s="174"/>
      <c r="N11" s="174"/>
      <c r="O11" s="174"/>
      <c r="P11" s="179">
        <v>1</v>
      </c>
      <c r="Q11" s="179"/>
      <c r="R11" s="179"/>
      <c r="S11" s="179"/>
      <c r="T11" s="179"/>
      <c r="U11" s="179"/>
      <c r="V11" s="177">
        <f>+'算出表（医療機器）'!V75</f>
        <v>836550</v>
      </c>
      <c r="W11" s="177"/>
      <c r="X11" s="177"/>
      <c r="Y11" s="177"/>
      <c r="Z11" s="177"/>
      <c r="AA11" s="177"/>
    </row>
    <row r="12" spans="1:27" s="3" customFormat="1" ht="9" customHeight="1" x14ac:dyDescent="0.15">
      <c r="A12" s="39"/>
      <c r="B12" s="39"/>
      <c r="C12" s="39"/>
      <c r="D12" s="39"/>
      <c r="E12" s="39"/>
      <c r="F12" s="39"/>
      <c r="G12" s="39"/>
      <c r="H12" s="39"/>
      <c r="I12" s="39"/>
      <c r="J12" s="39"/>
      <c r="K12" s="39"/>
      <c r="L12" s="39"/>
      <c r="M12" s="39"/>
      <c r="N12" s="39"/>
      <c r="O12" s="39"/>
      <c r="P12" s="24"/>
      <c r="Q12" s="24"/>
      <c r="R12" s="24"/>
      <c r="S12" s="24"/>
      <c r="T12" s="24"/>
      <c r="U12" s="24"/>
      <c r="V12" s="23"/>
      <c r="W12" s="23"/>
      <c r="X12" s="23"/>
      <c r="Y12" s="23"/>
      <c r="Z12" s="23"/>
      <c r="AA12" s="23"/>
    </row>
    <row r="13" spans="1:27" s="3" customFormat="1" ht="18" customHeight="1" x14ac:dyDescent="0.15">
      <c r="J13" s="38"/>
      <c r="K13" s="38"/>
      <c r="L13" s="38"/>
      <c r="M13" s="38"/>
      <c r="N13" s="38"/>
      <c r="O13" s="38"/>
      <c r="S13" s="7"/>
      <c r="T13" s="7"/>
      <c r="U13" s="7"/>
      <c r="V13" s="7"/>
      <c r="W13" s="7"/>
      <c r="X13" s="7"/>
      <c r="Y13" s="7"/>
      <c r="Z13" s="7"/>
      <c r="AA13" s="7"/>
    </row>
    <row r="14" spans="1:27" s="25" customFormat="1" ht="12" customHeight="1" x14ac:dyDescent="0.15">
      <c r="A14" s="11" t="s">
        <v>75</v>
      </c>
    </row>
    <row r="15" spans="1:27" s="3" customFormat="1" ht="20.100000000000001" customHeight="1" x14ac:dyDescent="0.15">
      <c r="A15" s="173" t="s">
        <v>51</v>
      </c>
      <c r="B15" s="173"/>
      <c r="C15" s="173"/>
      <c r="D15" s="173" t="s">
        <v>55</v>
      </c>
      <c r="E15" s="173"/>
      <c r="F15" s="173"/>
      <c r="G15" s="173"/>
      <c r="H15" s="173"/>
      <c r="I15" s="173"/>
      <c r="J15" s="173"/>
      <c r="K15" s="173"/>
      <c r="L15" s="173"/>
      <c r="M15" s="173"/>
      <c r="N15" s="173"/>
      <c r="O15" s="173"/>
      <c r="P15" s="173" t="s">
        <v>53</v>
      </c>
      <c r="Q15" s="173"/>
      <c r="R15" s="173"/>
      <c r="S15" s="173"/>
      <c r="T15" s="173"/>
      <c r="U15" s="173"/>
      <c r="V15" s="178" t="s">
        <v>23</v>
      </c>
      <c r="W15" s="178"/>
      <c r="X15" s="178"/>
      <c r="Y15" s="178"/>
      <c r="Z15" s="178"/>
      <c r="AA15" s="178"/>
    </row>
    <row r="16" spans="1:27" s="3" customFormat="1" ht="30" customHeight="1" x14ac:dyDescent="0.15">
      <c r="A16" s="174" t="s">
        <v>76</v>
      </c>
      <c r="B16" s="174"/>
      <c r="C16" s="174"/>
      <c r="D16" s="174" t="s">
        <v>77</v>
      </c>
      <c r="E16" s="174"/>
      <c r="F16" s="174"/>
      <c r="G16" s="174"/>
      <c r="H16" s="174"/>
      <c r="I16" s="174"/>
      <c r="J16" s="174"/>
      <c r="K16" s="174"/>
      <c r="L16" s="174"/>
      <c r="M16" s="174"/>
      <c r="N16" s="174"/>
      <c r="O16" s="174"/>
      <c r="P16" s="179">
        <v>1</v>
      </c>
      <c r="Q16" s="179"/>
      <c r="R16" s="179"/>
      <c r="S16" s="179"/>
      <c r="T16" s="179"/>
      <c r="U16" s="179"/>
      <c r="V16" s="177">
        <f>+'算出表（医療機器）'!V77</f>
        <v>223080</v>
      </c>
      <c r="W16" s="177"/>
      <c r="X16" s="177"/>
      <c r="Y16" s="177"/>
      <c r="Z16" s="177"/>
      <c r="AA16" s="177"/>
    </row>
    <row r="17" spans="1:27" s="3" customFormat="1" ht="9" customHeight="1" x14ac:dyDescent="0.15">
      <c r="A17" s="39"/>
      <c r="B17" s="39"/>
      <c r="C17" s="39"/>
      <c r="D17" s="39"/>
      <c r="E17" s="39"/>
      <c r="F17" s="39"/>
      <c r="G17" s="39"/>
      <c r="H17" s="39"/>
      <c r="I17" s="39"/>
      <c r="J17" s="39"/>
      <c r="K17" s="39"/>
      <c r="L17" s="39"/>
      <c r="M17" s="39"/>
      <c r="N17" s="39"/>
      <c r="O17" s="39"/>
      <c r="P17" s="24"/>
      <c r="Q17" s="24"/>
      <c r="R17" s="24"/>
      <c r="S17" s="24"/>
      <c r="T17" s="24"/>
      <c r="U17" s="24"/>
      <c r="V17" s="23"/>
      <c r="W17" s="23"/>
      <c r="X17" s="23"/>
      <c r="Y17" s="23"/>
      <c r="Z17" s="23"/>
      <c r="AA17" s="23"/>
    </row>
    <row r="18" spans="1:27" s="3" customFormat="1" ht="18" customHeight="1" x14ac:dyDescent="0.15">
      <c r="J18" s="38"/>
      <c r="K18" s="38"/>
      <c r="L18" s="38"/>
      <c r="M18" s="38"/>
      <c r="N18" s="38"/>
      <c r="O18" s="38"/>
      <c r="S18" s="7"/>
      <c r="T18" s="7"/>
      <c r="U18" s="7"/>
      <c r="V18" s="7"/>
      <c r="W18" s="7"/>
      <c r="X18" s="7"/>
      <c r="Y18" s="7"/>
      <c r="Z18" s="7"/>
      <c r="AA18" s="7"/>
    </row>
    <row r="19" spans="1:27" s="3" customFormat="1" ht="18" customHeight="1" x14ac:dyDescent="0.15">
      <c r="A19" s="2" t="s">
        <v>21</v>
      </c>
      <c r="L19" s="58"/>
      <c r="M19" s="58"/>
      <c r="N19" s="58"/>
      <c r="O19" s="58"/>
      <c r="P19" s="58"/>
      <c r="Q19" s="58"/>
      <c r="R19" s="58"/>
      <c r="S19" s="58"/>
      <c r="T19" s="58"/>
      <c r="U19" s="58"/>
      <c r="V19" s="58"/>
      <c r="W19" s="6"/>
      <c r="X19" s="6"/>
      <c r="Y19" s="6"/>
      <c r="Z19" s="6"/>
      <c r="AA19" s="6"/>
    </row>
    <row r="20" spans="1:27" s="3" customFormat="1" ht="18" customHeight="1" x14ac:dyDescent="0.15">
      <c r="A20" s="173" t="s">
        <v>51</v>
      </c>
      <c r="B20" s="173"/>
      <c r="C20" s="173"/>
      <c r="D20" s="173" t="s">
        <v>215</v>
      </c>
      <c r="E20" s="173"/>
      <c r="F20" s="173"/>
      <c r="G20" s="173"/>
      <c r="H20" s="173"/>
      <c r="I20" s="173"/>
      <c r="J20" s="173"/>
      <c r="K20" s="173"/>
      <c r="L20" s="173"/>
      <c r="M20" s="173"/>
      <c r="N20" s="173"/>
      <c r="O20" s="173"/>
      <c r="P20" s="173" t="s">
        <v>53</v>
      </c>
      <c r="Q20" s="173"/>
      <c r="R20" s="173"/>
      <c r="S20" s="173"/>
      <c r="T20" s="173"/>
      <c r="U20" s="173"/>
      <c r="V20" s="178" t="s">
        <v>23</v>
      </c>
      <c r="W20" s="178"/>
      <c r="X20" s="178"/>
      <c r="Y20" s="178"/>
      <c r="Z20" s="178"/>
      <c r="AA20" s="178"/>
    </row>
    <row r="21" spans="1:27" s="3" customFormat="1" ht="30" customHeight="1" x14ac:dyDescent="0.15">
      <c r="A21" s="174" t="s">
        <v>99</v>
      </c>
      <c r="B21" s="174"/>
      <c r="C21" s="174"/>
      <c r="D21" s="175" t="s">
        <v>158</v>
      </c>
      <c r="E21" s="175"/>
      <c r="F21" s="175"/>
      <c r="G21" s="175"/>
      <c r="H21" s="175"/>
      <c r="I21" s="175"/>
      <c r="J21" s="175"/>
      <c r="K21" s="175"/>
      <c r="L21" s="175"/>
      <c r="M21" s="175"/>
      <c r="N21" s="175"/>
      <c r="O21" s="175"/>
      <c r="P21" s="176">
        <v>0.4</v>
      </c>
      <c r="Q21" s="176"/>
      <c r="R21" s="176"/>
      <c r="S21" s="176"/>
      <c r="T21" s="176"/>
      <c r="U21" s="176"/>
      <c r="V21" s="177">
        <f>+V26-SUM(V22:AA25)</f>
        <v>0</v>
      </c>
      <c r="W21" s="177"/>
      <c r="X21" s="177"/>
      <c r="Y21" s="177"/>
      <c r="Z21" s="177"/>
      <c r="AA21" s="177"/>
    </row>
    <row r="22" spans="1:27" s="3" customFormat="1" ht="30" customHeight="1" x14ac:dyDescent="0.15">
      <c r="A22" s="174" t="s">
        <v>100</v>
      </c>
      <c r="B22" s="174"/>
      <c r="C22" s="174"/>
      <c r="D22" s="175" t="s">
        <v>159</v>
      </c>
      <c r="E22" s="175"/>
      <c r="F22" s="175"/>
      <c r="G22" s="175"/>
      <c r="H22" s="175"/>
      <c r="I22" s="175"/>
      <c r="J22" s="175"/>
      <c r="K22" s="175"/>
      <c r="L22" s="175"/>
      <c r="M22" s="175"/>
      <c r="N22" s="175"/>
      <c r="O22" s="175"/>
      <c r="P22" s="176">
        <v>0.15</v>
      </c>
      <c r="Q22" s="176"/>
      <c r="R22" s="176"/>
      <c r="S22" s="176"/>
      <c r="T22" s="176"/>
      <c r="U22" s="176"/>
      <c r="V22" s="177">
        <f>ROUND($V$26*P22,0)</f>
        <v>0</v>
      </c>
      <c r="W22" s="177"/>
      <c r="X22" s="177"/>
      <c r="Y22" s="177"/>
      <c r="Z22" s="177"/>
      <c r="AA22" s="177"/>
    </row>
    <row r="23" spans="1:27" s="3" customFormat="1" ht="30" customHeight="1" x14ac:dyDescent="0.15">
      <c r="A23" s="174" t="s">
        <v>36</v>
      </c>
      <c r="B23" s="174"/>
      <c r="C23" s="174"/>
      <c r="D23" s="175" t="s">
        <v>160</v>
      </c>
      <c r="E23" s="175"/>
      <c r="F23" s="175"/>
      <c r="G23" s="175"/>
      <c r="H23" s="175"/>
      <c r="I23" s="175"/>
      <c r="J23" s="175"/>
      <c r="K23" s="175"/>
      <c r="L23" s="175"/>
      <c r="M23" s="175"/>
      <c r="N23" s="175"/>
      <c r="O23" s="175"/>
      <c r="P23" s="176">
        <v>0.15</v>
      </c>
      <c r="Q23" s="176"/>
      <c r="R23" s="176"/>
      <c r="S23" s="176"/>
      <c r="T23" s="176"/>
      <c r="U23" s="176"/>
      <c r="V23" s="177">
        <f>ROUND($V$26*P23,0)</f>
        <v>0</v>
      </c>
      <c r="W23" s="177"/>
      <c r="X23" s="177"/>
      <c r="Y23" s="177"/>
      <c r="Z23" s="177"/>
      <c r="AA23" s="177"/>
    </row>
    <row r="24" spans="1:27" s="3" customFormat="1" ht="30" customHeight="1" x14ac:dyDescent="0.15">
      <c r="A24" s="174" t="s">
        <v>37</v>
      </c>
      <c r="B24" s="174"/>
      <c r="C24" s="174"/>
      <c r="D24" s="175" t="s">
        <v>161</v>
      </c>
      <c r="E24" s="175"/>
      <c r="F24" s="175"/>
      <c r="G24" s="175"/>
      <c r="H24" s="175"/>
      <c r="I24" s="175"/>
      <c r="J24" s="175"/>
      <c r="K24" s="175"/>
      <c r="L24" s="175"/>
      <c r="M24" s="175"/>
      <c r="N24" s="175"/>
      <c r="O24" s="175"/>
      <c r="P24" s="176">
        <v>0.15</v>
      </c>
      <c r="Q24" s="176"/>
      <c r="R24" s="176"/>
      <c r="S24" s="176"/>
      <c r="T24" s="176"/>
      <c r="U24" s="176"/>
      <c r="V24" s="177">
        <f>ROUND($V$26*P24,0)</f>
        <v>0</v>
      </c>
      <c r="W24" s="177"/>
      <c r="X24" s="177"/>
      <c r="Y24" s="177"/>
      <c r="Z24" s="177"/>
      <c r="AA24" s="177"/>
    </row>
    <row r="25" spans="1:27" s="3" customFormat="1" ht="30" customHeight="1" x14ac:dyDescent="0.15">
      <c r="A25" s="174" t="s">
        <v>38</v>
      </c>
      <c r="B25" s="174"/>
      <c r="C25" s="174"/>
      <c r="D25" s="175" t="s">
        <v>162</v>
      </c>
      <c r="E25" s="175"/>
      <c r="F25" s="175"/>
      <c r="G25" s="175"/>
      <c r="H25" s="175"/>
      <c r="I25" s="175"/>
      <c r="J25" s="175"/>
      <c r="K25" s="175"/>
      <c r="L25" s="175"/>
      <c r="M25" s="175"/>
      <c r="N25" s="175"/>
      <c r="O25" s="175"/>
      <c r="P25" s="176">
        <v>0.15</v>
      </c>
      <c r="Q25" s="176"/>
      <c r="R25" s="176"/>
      <c r="S25" s="176"/>
      <c r="T25" s="176"/>
      <c r="U25" s="176"/>
      <c r="V25" s="177">
        <f>ROUND($V$26*P25,0)</f>
        <v>0</v>
      </c>
      <c r="W25" s="177"/>
      <c r="X25" s="177"/>
      <c r="Y25" s="177"/>
      <c r="Z25" s="177"/>
      <c r="AA25" s="177"/>
    </row>
    <row r="26" spans="1:27" s="3" customFormat="1" ht="30" customHeight="1" x14ac:dyDescent="0.15">
      <c r="A26" s="174"/>
      <c r="B26" s="174"/>
      <c r="C26" s="174"/>
      <c r="D26" s="182"/>
      <c r="E26" s="175"/>
      <c r="F26" s="175"/>
      <c r="G26" s="175"/>
      <c r="H26" s="175"/>
      <c r="I26" s="175"/>
      <c r="J26" s="175"/>
      <c r="K26" s="175"/>
      <c r="L26" s="175"/>
      <c r="M26" s="175"/>
      <c r="N26" s="175"/>
      <c r="O26" s="175"/>
      <c r="P26" s="176" t="s">
        <v>18</v>
      </c>
      <c r="Q26" s="176"/>
      <c r="R26" s="176"/>
      <c r="S26" s="176"/>
      <c r="T26" s="176"/>
      <c r="U26" s="176"/>
      <c r="V26" s="177">
        <f>'算出表（医療機器）'!V79</f>
        <v>0</v>
      </c>
      <c r="W26" s="177"/>
      <c r="X26" s="177"/>
      <c r="Y26" s="177"/>
      <c r="Z26" s="177"/>
      <c r="AA26" s="177"/>
    </row>
    <row r="27" spans="1:27" s="3" customFormat="1" ht="9" customHeight="1" x14ac:dyDescent="0.15">
      <c r="A27" s="39"/>
      <c r="B27" s="39"/>
      <c r="C27" s="39"/>
      <c r="D27" s="59"/>
      <c r="E27" s="59"/>
      <c r="F27" s="59"/>
      <c r="G27" s="59"/>
      <c r="H27" s="59"/>
      <c r="I27" s="59"/>
      <c r="J27" s="59"/>
      <c r="K27" s="59"/>
      <c r="L27" s="59"/>
      <c r="M27" s="59"/>
      <c r="N27" s="59"/>
      <c r="O27" s="59"/>
      <c r="P27" s="60"/>
      <c r="Q27" s="60"/>
      <c r="R27" s="60"/>
      <c r="S27" s="60"/>
      <c r="T27" s="60"/>
      <c r="U27" s="60"/>
      <c r="V27" s="23"/>
      <c r="W27" s="23"/>
      <c r="X27" s="23"/>
      <c r="Y27" s="23"/>
      <c r="Z27" s="23"/>
      <c r="AA27" s="23"/>
    </row>
    <row r="28" spans="1:27" s="25" customFormat="1" ht="17.25" customHeight="1" x14ac:dyDescent="0.15">
      <c r="A28" s="25" t="s">
        <v>61</v>
      </c>
      <c r="B28" s="26"/>
      <c r="C28" s="26"/>
      <c r="D28" s="61"/>
      <c r="E28" s="61"/>
      <c r="F28" s="61"/>
      <c r="G28" s="61"/>
      <c r="H28" s="61"/>
      <c r="I28" s="61"/>
      <c r="J28" s="61"/>
      <c r="K28" s="61"/>
      <c r="L28" s="61"/>
      <c r="M28" s="61"/>
      <c r="N28" s="61"/>
      <c r="O28" s="61"/>
      <c r="P28" s="62"/>
      <c r="Q28" s="62"/>
      <c r="R28" s="62"/>
      <c r="S28" s="62"/>
      <c r="T28" s="62"/>
      <c r="U28" s="62"/>
      <c r="V28" s="63"/>
      <c r="W28" s="63"/>
      <c r="X28" s="63"/>
      <c r="Y28" s="63"/>
      <c r="Z28" s="63"/>
      <c r="AA28" s="63"/>
    </row>
    <row r="29" spans="1:27" s="25" customFormat="1" ht="18" customHeight="1" x14ac:dyDescent="0.15">
      <c r="A29" s="25" t="s">
        <v>63</v>
      </c>
      <c r="M29" s="27"/>
      <c r="S29" s="28"/>
      <c r="T29" s="28"/>
      <c r="U29" s="28"/>
      <c r="V29" s="28"/>
      <c r="W29" s="28"/>
      <c r="X29" s="28"/>
      <c r="Y29" s="28"/>
      <c r="Z29" s="28"/>
      <c r="AA29" s="28"/>
    </row>
    <row r="30" spans="1:27" s="25" customFormat="1" ht="18" customHeight="1" x14ac:dyDescent="0.15">
      <c r="A30" s="25" t="s">
        <v>62</v>
      </c>
    </row>
    <row r="31" spans="1:27" s="25" customFormat="1" ht="18" customHeight="1" x14ac:dyDescent="0.15">
      <c r="A31" s="25" t="s">
        <v>60</v>
      </c>
      <c r="M31" s="27"/>
      <c r="S31" s="28"/>
      <c r="T31" s="28"/>
      <c r="U31" s="28"/>
      <c r="V31" s="28"/>
      <c r="W31" s="28"/>
      <c r="X31" s="28"/>
      <c r="Y31" s="28"/>
      <c r="Z31" s="28"/>
      <c r="AA31" s="28"/>
    </row>
    <row r="32" spans="1:27" s="25" customFormat="1" ht="18" customHeight="1" x14ac:dyDescent="0.15">
      <c r="M32" s="27"/>
      <c r="S32" s="28"/>
      <c r="T32" s="28"/>
      <c r="U32" s="28"/>
      <c r="V32" s="28"/>
      <c r="W32" s="28"/>
      <c r="X32" s="28"/>
      <c r="Y32" s="28"/>
      <c r="Z32" s="28"/>
      <c r="AA32" s="28"/>
    </row>
    <row r="33" spans="1:29" s="3" customFormat="1" ht="18" customHeight="1" x14ac:dyDescent="0.15">
      <c r="M33" s="21"/>
      <c r="S33" s="22"/>
      <c r="T33" s="22"/>
      <c r="U33" s="22"/>
      <c r="V33" s="22"/>
      <c r="W33" s="22"/>
      <c r="X33" s="22"/>
      <c r="Y33" s="22"/>
      <c r="Z33" s="22"/>
      <c r="AA33" s="22"/>
    </row>
    <row r="34" spans="1:29" s="3" customFormat="1" ht="20.100000000000001" customHeight="1" x14ac:dyDescent="0.15">
      <c r="A34" s="173" t="s">
        <v>51</v>
      </c>
      <c r="B34" s="173"/>
      <c r="C34" s="173"/>
      <c r="D34" s="173" t="s">
        <v>55</v>
      </c>
      <c r="E34" s="173"/>
      <c r="F34" s="173"/>
      <c r="G34" s="173"/>
      <c r="H34" s="173"/>
      <c r="I34" s="173"/>
      <c r="J34" s="173"/>
      <c r="K34" s="173"/>
      <c r="L34" s="173"/>
      <c r="M34" s="173"/>
      <c r="N34" s="173"/>
      <c r="O34" s="173"/>
      <c r="P34" s="173" t="s">
        <v>53</v>
      </c>
      <c r="Q34" s="173"/>
      <c r="R34" s="173"/>
      <c r="S34" s="173"/>
      <c r="T34" s="173"/>
      <c r="U34" s="173"/>
      <c r="V34" s="178" t="s">
        <v>23</v>
      </c>
      <c r="W34" s="178"/>
      <c r="X34" s="178"/>
      <c r="Y34" s="178"/>
      <c r="Z34" s="178"/>
      <c r="AA34" s="178"/>
    </row>
    <row r="35" spans="1:29" s="3" customFormat="1" ht="30" customHeight="1" x14ac:dyDescent="0.15">
      <c r="A35" s="180" t="s">
        <v>68</v>
      </c>
      <c r="B35" s="181"/>
      <c r="C35" s="181"/>
      <c r="D35" s="175" t="s">
        <v>165</v>
      </c>
      <c r="E35" s="175"/>
      <c r="F35" s="175"/>
      <c r="G35" s="175"/>
      <c r="H35" s="175"/>
      <c r="I35" s="175"/>
      <c r="J35" s="175"/>
      <c r="K35" s="175"/>
      <c r="L35" s="175"/>
      <c r="M35" s="175"/>
      <c r="N35" s="175"/>
      <c r="O35" s="175"/>
      <c r="P35" s="176">
        <v>1</v>
      </c>
      <c r="Q35" s="176"/>
      <c r="R35" s="176"/>
      <c r="S35" s="176"/>
      <c r="T35" s="176"/>
      <c r="U35" s="176"/>
      <c r="V35" s="177">
        <f>'算出表（医療機器）'!V82</f>
        <v>0</v>
      </c>
      <c r="W35" s="177"/>
      <c r="X35" s="177"/>
      <c r="Y35" s="177"/>
      <c r="Z35" s="177"/>
      <c r="AA35" s="177"/>
    </row>
    <row r="36" spans="1:29" s="3" customFormat="1" ht="9" customHeight="1" x14ac:dyDescent="0.15">
      <c r="M36" s="21"/>
      <c r="S36" s="22"/>
      <c r="T36" s="22"/>
      <c r="U36" s="22"/>
      <c r="V36" s="22"/>
      <c r="W36" s="22"/>
      <c r="X36" s="22"/>
      <c r="Y36" s="22"/>
      <c r="Z36" s="22"/>
      <c r="AA36" s="22"/>
    </row>
    <row r="37" spans="1:29" s="25" customFormat="1" ht="18" customHeight="1" x14ac:dyDescent="0.15">
      <c r="A37" s="25" t="s">
        <v>64</v>
      </c>
    </row>
    <row r="38" spans="1:29" s="25" customFormat="1" ht="18" customHeight="1" x14ac:dyDescent="0.15">
      <c r="A38" s="25" t="s">
        <v>65</v>
      </c>
    </row>
    <row r="39" spans="1:29" s="25" customFormat="1" ht="18" customHeight="1" x14ac:dyDescent="0.15">
      <c r="A39" s="25" t="s">
        <v>66</v>
      </c>
      <c r="M39" s="27"/>
      <c r="S39" s="28"/>
      <c r="T39" s="28"/>
      <c r="U39" s="28"/>
      <c r="V39" s="28"/>
      <c r="W39" s="28"/>
      <c r="X39" s="28"/>
      <c r="Y39" s="28"/>
      <c r="Z39" s="28"/>
      <c r="AA39" s="28"/>
    </row>
    <row r="40" spans="1:29" s="25" customFormat="1" ht="18" customHeight="1" x14ac:dyDescent="0.15">
      <c r="M40" s="27"/>
      <c r="S40" s="28"/>
      <c r="T40" s="28"/>
      <c r="U40" s="28"/>
      <c r="V40" s="28"/>
      <c r="W40" s="28"/>
      <c r="X40" s="28"/>
      <c r="Y40" s="28"/>
      <c r="Z40" s="28"/>
      <c r="AA40" s="28"/>
    </row>
    <row r="41" spans="1:29" s="3" customFormat="1" ht="18" customHeight="1" x14ac:dyDescent="0.15"/>
    <row r="42" spans="1:29" s="3" customFormat="1" ht="20.100000000000001" customHeight="1" x14ac:dyDescent="0.15">
      <c r="A42" s="173" t="s">
        <v>51</v>
      </c>
      <c r="B42" s="173"/>
      <c r="C42" s="173"/>
      <c r="D42" s="173" t="s">
        <v>55</v>
      </c>
      <c r="E42" s="173"/>
      <c r="F42" s="173"/>
      <c r="G42" s="173"/>
      <c r="H42" s="173"/>
      <c r="I42" s="173"/>
      <c r="J42" s="173"/>
      <c r="K42" s="173"/>
      <c r="L42" s="173"/>
      <c r="M42" s="173"/>
      <c r="N42" s="173"/>
      <c r="O42" s="173"/>
      <c r="P42" s="173" t="s">
        <v>53</v>
      </c>
      <c r="Q42" s="173"/>
      <c r="R42" s="173"/>
      <c r="S42" s="173"/>
      <c r="T42" s="173"/>
      <c r="U42" s="173"/>
      <c r="V42" s="178" t="s">
        <v>23</v>
      </c>
      <c r="W42" s="178"/>
      <c r="X42" s="178"/>
      <c r="Y42" s="178"/>
      <c r="Z42" s="178"/>
      <c r="AA42" s="178"/>
    </row>
    <row r="43" spans="1:29" s="3" customFormat="1" ht="30" customHeight="1" x14ac:dyDescent="0.15">
      <c r="A43" s="174" t="s">
        <v>52</v>
      </c>
      <c r="B43" s="174"/>
      <c r="C43" s="174"/>
      <c r="D43" s="175" t="s">
        <v>54</v>
      </c>
      <c r="E43" s="175"/>
      <c r="F43" s="175"/>
      <c r="G43" s="175"/>
      <c r="H43" s="175"/>
      <c r="I43" s="175"/>
      <c r="J43" s="175"/>
      <c r="K43" s="175"/>
      <c r="L43" s="175"/>
      <c r="M43" s="175"/>
      <c r="N43" s="175"/>
      <c r="O43" s="175"/>
      <c r="P43" s="176">
        <v>1</v>
      </c>
      <c r="Q43" s="176"/>
      <c r="R43" s="176"/>
      <c r="S43" s="176"/>
      <c r="T43" s="176"/>
      <c r="U43" s="176"/>
      <c r="V43" s="177">
        <f>'算出表（医療機器）'!V84</f>
        <v>0</v>
      </c>
      <c r="W43" s="177"/>
      <c r="X43" s="177"/>
      <c r="Y43" s="177"/>
      <c r="Z43" s="177"/>
      <c r="AA43" s="177"/>
    </row>
    <row r="44" spans="1:29" s="3" customFormat="1" ht="9" customHeight="1" x14ac:dyDescent="0.15">
      <c r="M44" s="21"/>
      <c r="S44" s="22"/>
      <c r="T44" s="22"/>
      <c r="U44" s="22"/>
      <c r="V44" s="22"/>
      <c r="W44" s="22"/>
      <c r="X44" s="22"/>
      <c r="Y44" s="22"/>
      <c r="Z44" s="22"/>
      <c r="AA44" s="22"/>
    </row>
    <row r="45" spans="1:29" s="25" customFormat="1" ht="18" customHeight="1" x14ac:dyDescent="0.15">
      <c r="A45" s="25" t="s">
        <v>67</v>
      </c>
      <c r="M45" s="27"/>
      <c r="S45" s="28"/>
      <c r="T45" s="28"/>
      <c r="U45" s="28"/>
      <c r="V45" s="28"/>
      <c r="W45" s="28"/>
      <c r="X45" s="28"/>
      <c r="Y45" s="28"/>
      <c r="Z45" s="28"/>
      <c r="AA45" s="28"/>
      <c r="AC45" s="25" t="s">
        <v>56</v>
      </c>
    </row>
    <row r="46" spans="1:29" s="25" customFormat="1" ht="18" customHeight="1" x14ac:dyDescent="0.15">
      <c r="M46" s="27"/>
      <c r="S46" s="28"/>
      <c r="T46" s="28"/>
      <c r="U46" s="28"/>
      <c r="V46" s="28"/>
      <c r="W46" s="28"/>
      <c r="X46" s="28"/>
      <c r="Y46" s="28"/>
      <c r="Z46" s="28"/>
      <c r="AA46" s="28"/>
    </row>
    <row r="47" spans="1:29" s="3" customFormat="1" ht="18" customHeight="1" x14ac:dyDescent="0.15"/>
    <row r="48" spans="1:29" s="3" customFormat="1" ht="20.100000000000001" customHeight="1" x14ac:dyDescent="0.15">
      <c r="A48" s="173" t="s">
        <v>51</v>
      </c>
      <c r="B48" s="173"/>
      <c r="C48" s="173"/>
      <c r="D48" s="173" t="s">
        <v>55</v>
      </c>
      <c r="E48" s="173"/>
      <c r="F48" s="173"/>
      <c r="G48" s="173"/>
      <c r="H48" s="173"/>
      <c r="I48" s="173"/>
      <c r="J48" s="173"/>
      <c r="K48" s="173"/>
      <c r="L48" s="173"/>
      <c r="M48" s="173"/>
      <c r="N48" s="173"/>
      <c r="O48" s="173"/>
      <c r="P48" s="173" t="s">
        <v>53</v>
      </c>
      <c r="Q48" s="173"/>
      <c r="R48" s="173"/>
      <c r="S48" s="173"/>
      <c r="T48" s="173"/>
      <c r="U48" s="173"/>
      <c r="V48" s="178" t="s">
        <v>23</v>
      </c>
      <c r="W48" s="178"/>
      <c r="X48" s="178"/>
      <c r="Y48" s="178"/>
      <c r="Z48" s="178"/>
      <c r="AA48" s="178"/>
    </row>
    <row r="49" spans="1:27" s="3" customFormat="1" ht="30" customHeight="1" x14ac:dyDescent="0.15">
      <c r="A49" s="183" t="s">
        <v>208</v>
      </c>
      <c r="B49" s="183"/>
      <c r="C49" s="183"/>
      <c r="D49" s="175" t="s">
        <v>209</v>
      </c>
      <c r="E49" s="175"/>
      <c r="F49" s="175"/>
      <c r="G49" s="175"/>
      <c r="H49" s="175"/>
      <c r="I49" s="175"/>
      <c r="J49" s="175"/>
      <c r="K49" s="175"/>
      <c r="L49" s="175"/>
      <c r="M49" s="175"/>
      <c r="N49" s="175"/>
      <c r="O49" s="175"/>
      <c r="P49" s="176">
        <v>1</v>
      </c>
      <c r="Q49" s="176"/>
      <c r="R49" s="176"/>
      <c r="S49" s="176"/>
      <c r="T49" s="176"/>
      <c r="U49" s="176"/>
      <c r="V49" s="177">
        <f>'算出表（医療機器）'!J98</f>
        <v>16900</v>
      </c>
      <c r="W49" s="177"/>
      <c r="X49" s="177"/>
      <c r="Y49" s="177"/>
      <c r="Z49" s="177"/>
      <c r="AA49" s="177"/>
    </row>
    <row r="51" spans="1:27" s="3" customFormat="1" ht="18" customHeight="1" x14ac:dyDescent="0.15">
      <c r="A51" s="25" t="s">
        <v>210</v>
      </c>
    </row>
    <row r="52" spans="1:27" s="3" customFormat="1" ht="18" customHeight="1" x14ac:dyDescent="0.15">
      <c r="M52" s="21"/>
      <c r="S52" s="22"/>
      <c r="T52" s="22"/>
      <c r="U52" s="22"/>
      <c r="V52" s="22"/>
      <c r="W52" s="22"/>
      <c r="X52" s="22"/>
      <c r="Y52" s="22"/>
      <c r="Z52" s="22"/>
      <c r="AA52" s="22"/>
    </row>
    <row r="53" spans="1:27" s="3" customFormat="1" ht="30" customHeight="1" x14ac:dyDescent="0.15">
      <c r="A53" s="184"/>
      <c r="B53" s="184"/>
      <c r="C53" s="184"/>
      <c r="D53" s="184"/>
      <c r="E53" s="184"/>
      <c r="F53" s="184"/>
      <c r="G53" s="184"/>
      <c r="H53" s="184"/>
      <c r="I53" s="184"/>
      <c r="J53" s="184"/>
      <c r="K53" s="184"/>
      <c r="L53" s="184"/>
      <c r="M53" s="185"/>
      <c r="N53" s="184"/>
      <c r="O53" s="184"/>
      <c r="P53" s="184"/>
      <c r="Q53" s="184"/>
      <c r="R53" s="184"/>
      <c r="S53" s="186"/>
      <c r="T53" s="186"/>
      <c r="U53" s="186"/>
      <c r="V53" s="186"/>
      <c r="W53" s="186"/>
      <c r="X53" s="186"/>
      <c r="Y53" s="186"/>
      <c r="Z53" s="186"/>
      <c r="AA53" s="186"/>
    </row>
  </sheetData>
  <mergeCells count="73">
    <mergeCell ref="A20:C20"/>
    <mergeCell ref="D20:O20"/>
    <mergeCell ref="P20:U20"/>
    <mergeCell ref="V20:AA20"/>
    <mergeCell ref="A43:C43"/>
    <mergeCell ref="D43:O43"/>
    <mergeCell ref="P43:U43"/>
    <mergeCell ref="V43:AA43"/>
    <mergeCell ref="A35:C35"/>
    <mergeCell ref="D35:O35"/>
    <mergeCell ref="P35:U35"/>
    <mergeCell ref="V35:AA35"/>
    <mergeCell ref="A42:C42"/>
    <mergeCell ref="D42:O42"/>
    <mergeCell ref="P42:U42"/>
    <mergeCell ref="V42:AA42"/>
    <mergeCell ref="A53:L53"/>
    <mergeCell ref="M53:R53"/>
    <mergeCell ref="S53:AA53"/>
    <mergeCell ref="A48:C48"/>
    <mergeCell ref="D48:O48"/>
    <mergeCell ref="P48:U48"/>
    <mergeCell ref="V48:AA48"/>
    <mergeCell ref="A49:C49"/>
    <mergeCell ref="D49:O49"/>
    <mergeCell ref="P49:U49"/>
    <mergeCell ref="V49:AA49"/>
    <mergeCell ref="A26:C26"/>
    <mergeCell ref="D26:O26"/>
    <mergeCell ref="P26:U26"/>
    <mergeCell ref="V26:AA26"/>
    <mergeCell ref="A34:C34"/>
    <mergeCell ref="D34:O34"/>
    <mergeCell ref="P34:U34"/>
    <mergeCell ref="V34:AA34"/>
    <mergeCell ref="A24:C24"/>
    <mergeCell ref="D24:O24"/>
    <mergeCell ref="P24:U24"/>
    <mergeCell ref="V24:AA24"/>
    <mergeCell ref="A25:C25"/>
    <mergeCell ref="D25:O25"/>
    <mergeCell ref="P25:U25"/>
    <mergeCell ref="V25:AA25"/>
    <mergeCell ref="A16:C16"/>
    <mergeCell ref="D16:O16"/>
    <mergeCell ref="P16:U16"/>
    <mergeCell ref="V16:AA16"/>
    <mergeCell ref="A23:C23"/>
    <mergeCell ref="D23:O23"/>
    <mergeCell ref="P23:U23"/>
    <mergeCell ref="V23:AA23"/>
    <mergeCell ref="A21:C21"/>
    <mergeCell ref="D21:O21"/>
    <mergeCell ref="P21:U21"/>
    <mergeCell ref="V21:AA21"/>
    <mergeCell ref="A22:C22"/>
    <mergeCell ref="D22:O22"/>
    <mergeCell ref="P22:U22"/>
    <mergeCell ref="V22:AA22"/>
    <mergeCell ref="A11:C11"/>
    <mergeCell ref="D11:O11"/>
    <mergeCell ref="P11:U11"/>
    <mergeCell ref="V11:AA11"/>
    <mergeCell ref="A15:C15"/>
    <mergeCell ref="D15:O15"/>
    <mergeCell ref="P15:U15"/>
    <mergeCell ref="V15:AA15"/>
    <mergeCell ref="D2:E2"/>
    <mergeCell ref="A4:AA4"/>
    <mergeCell ref="A10:C10"/>
    <mergeCell ref="D10:O10"/>
    <mergeCell ref="P10:U10"/>
    <mergeCell ref="V10:AA10"/>
  </mergeCells>
  <phoneticPr fontId="2"/>
  <printOptions horizontalCentered="1"/>
  <pageMargins left="0.78740157480314965" right="0.78740157480314965" top="0.78740157480314965" bottom="0.59055118110236227" header="0.11811023622047245"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算出表（医薬品・再生医療等製品）</vt:lpstr>
      <vt:lpstr>算出表(外部CRC)（医薬品・再生医療等製品）</vt:lpstr>
      <vt:lpstr>算出表（製版後臨床）</vt:lpstr>
      <vt:lpstr>算出表(外部CRC)（製版後臨床）</vt:lpstr>
      <vt:lpstr>支払計画書（医薬品・再生医療・製版後臨床）</vt:lpstr>
      <vt:lpstr>症例確認表（医薬品・再生医療・製版後臨床）</vt:lpstr>
      <vt:lpstr>算出表（医療機器）</vt:lpstr>
      <vt:lpstr>算出表(外部CRC)（医療機器）</vt:lpstr>
      <vt:lpstr>支払計画書（医療機器）</vt:lpstr>
      <vt:lpstr>症例確認表（医療機器）</vt:lpstr>
      <vt:lpstr>算出表（体外診断）</vt:lpstr>
      <vt:lpstr>支払計画書（体外診断）</vt:lpstr>
      <vt:lpstr>'算出表（医薬品・再生医療等製品）'!Print_Area</vt:lpstr>
      <vt:lpstr>'算出表（医療機器）'!Print_Area</vt:lpstr>
      <vt:lpstr>'算出表(外部CRC)（医薬品・再生医療等製品）'!Print_Area</vt:lpstr>
      <vt:lpstr>'算出表(外部CRC)（医療機器）'!Print_Area</vt:lpstr>
      <vt:lpstr>'算出表(外部CRC)（製版後臨床）'!Print_Area</vt:lpstr>
      <vt:lpstr>'算出表（製版後臨床）'!Print_Area</vt:lpstr>
      <vt:lpstr>'支払計画書（医薬品・再生医療・製版後臨床）'!Print_Area</vt:lpstr>
      <vt:lpstr>'支払計画書（医療機器）'!Print_Area</vt:lpstr>
      <vt:lpstr>'支払計画書（体外診断）'!Print_Area</vt:lpstr>
      <vt:lpstr>'症例確認表（医薬品・再生医療・製版後臨床）'!Print_Area</vt:lpstr>
      <vt:lpstr>'症例確認表（医療機器）'!Print_Area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dc:creator>
  <cp:lastModifiedBy>梅田　卓磨</cp:lastModifiedBy>
  <cp:lastPrinted>2022-03-15T02:15:57Z</cp:lastPrinted>
  <dcterms:created xsi:type="dcterms:W3CDTF">2008-11-21T05:49:34Z</dcterms:created>
  <dcterms:modified xsi:type="dcterms:W3CDTF">2025-11-05T01:23:50Z</dcterms:modified>
</cp:coreProperties>
</file>