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426"/>
  <workbookPr codeName="ThisWorkbook" defaultThemeVersion="124226"/>
  <mc:AlternateContent xmlns:mc="http://schemas.openxmlformats.org/markup-compatibility/2006">
    <mc:Choice Requires="x15">
      <x15ac:absPath xmlns:x15ac="http://schemas.microsoft.com/office/spreadsheetml/2010/11/ac" url="X:\治験事務局\★部門HP修正\★更新\20201221更新予定：打診、新規治験、ゲノム審査、経費\経費ページ\資料\"/>
    </mc:Choice>
  </mc:AlternateContent>
  <xr:revisionPtr revIDLastSave="0" documentId="8_{E0237EEC-C78E-4504-87BE-4C4214BB8602}" xr6:coauthVersionLast="45" xr6:coauthVersionMax="45" xr10:uidLastSave="{00000000-0000-0000-0000-000000000000}"/>
  <bookViews>
    <workbookView xWindow="7230" yWindow="1065" windowWidth="17085" windowHeight="13965" activeTab="3"/>
  </bookViews>
  <sheets>
    <sheet name="ポイント(サンプル)" sheetId="2" r:id="rId1"/>
    <sheet name="算出表" sheetId="7" r:id="rId2"/>
    <sheet name="算出表(外部CRC)" sheetId="12" r:id="rId3"/>
    <sheet name="支払計画書" sheetId="11" r:id="rId4"/>
    <sheet name="症例確認表(縦)" sheetId="14" r:id="rId5"/>
  </sheets>
  <definedNames>
    <definedName name="_xlnm.Print_Area" localSheetId="3">支払計画書!$A$1:$AA$42</definedName>
    <definedName name="_xlnm.Print_Area" localSheetId="4">'症例確認表(縦)'!$A$1:$AF$45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8" i="14" l="1"/>
  <c r="C21" i="14"/>
  <c r="J45" i="12"/>
  <c r="M45" i="12"/>
  <c r="G26" i="2"/>
  <c r="F26" i="2"/>
  <c r="E26" i="2"/>
  <c r="D26" i="2"/>
  <c r="H14" i="2"/>
  <c r="P47" i="12"/>
  <c r="P61" i="7"/>
  <c r="H13" i="2"/>
  <c r="AF54" i="14"/>
  <c r="AE54" i="14"/>
  <c r="AD54" i="14"/>
  <c r="AC54" i="14"/>
  <c r="AB54" i="14"/>
  <c r="AF53" i="14"/>
  <c r="AE53" i="14"/>
  <c r="AD53" i="14"/>
  <c r="AC53" i="14"/>
  <c r="AB53" i="14"/>
  <c r="AF52" i="14"/>
  <c r="AE52" i="14"/>
  <c r="AD52" i="14"/>
  <c r="AC52" i="14"/>
  <c r="AF51" i="14"/>
  <c r="AE51" i="14"/>
  <c r="AD51" i="14"/>
  <c r="AC51" i="14"/>
  <c r="AF50" i="14"/>
  <c r="AE50" i="14"/>
  <c r="AD50" i="14"/>
  <c r="AF49" i="14"/>
  <c r="AE49" i="14"/>
  <c r="AF48" i="14"/>
  <c r="AE48" i="14"/>
  <c r="AF47" i="14"/>
  <c r="AE46" i="14"/>
  <c r="AD46" i="14"/>
  <c r="AC46" i="14"/>
  <c r="AB46" i="14"/>
  <c r="M26" i="14"/>
  <c r="C20" i="14"/>
  <c r="C19" i="14"/>
  <c r="C18" i="14"/>
  <c r="C17" i="14"/>
  <c r="C16" i="14"/>
  <c r="J51" i="12"/>
  <c r="M51" i="12"/>
  <c r="J50" i="12"/>
  <c r="M50" i="12"/>
  <c r="J49" i="12"/>
  <c r="M49" i="12"/>
  <c r="J48" i="12"/>
  <c r="M48" i="12"/>
  <c r="J47" i="12"/>
  <c r="M47" i="12"/>
  <c r="J46" i="12"/>
  <c r="P61" i="12"/>
  <c r="J61" i="12"/>
  <c r="M61" i="12"/>
  <c r="J60" i="12"/>
  <c r="J62" i="12"/>
  <c r="J59" i="12"/>
  <c r="O34" i="12"/>
  <c r="P33" i="12"/>
  <c r="P37" i="12"/>
  <c r="J37" i="12"/>
  <c r="J27" i="12"/>
  <c r="M27" i="12"/>
  <c r="J26" i="12"/>
  <c r="M26" i="12"/>
  <c r="J25" i="12"/>
  <c r="M25" i="12"/>
  <c r="J24" i="12"/>
  <c r="M24" i="12"/>
  <c r="P22" i="12"/>
  <c r="J22" i="12"/>
  <c r="J19" i="12"/>
  <c r="M12" i="12"/>
  <c r="J11" i="12"/>
  <c r="J13" i="12"/>
  <c r="M10" i="12"/>
  <c r="M9" i="12"/>
  <c r="J19" i="7"/>
  <c r="P33" i="7"/>
  <c r="P37" i="7"/>
  <c r="J37" i="7"/>
  <c r="M37" i="7"/>
  <c r="P22" i="7"/>
  <c r="D31" i="2"/>
  <c r="H4" i="2"/>
  <c r="G29" i="2"/>
  <c r="J61" i="7"/>
  <c r="M61" i="7"/>
  <c r="J60" i="7"/>
  <c r="J59" i="7"/>
  <c r="J62" i="7"/>
  <c r="M62" i="7"/>
  <c r="J51" i="7"/>
  <c r="M51" i="7"/>
  <c r="J50" i="7"/>
  <c r="M50" i="7"/>
  <c r="J49" i="7"/>
  <c r="M49" i="7"/>
  <c r="J48" i="7"/>
  <c r="M48" i="7"/>
  <c r="P47" i="7"/>
  <c r="J47" i="7"/>
  <c r="M47" i="7"/>
  <c r="J46" i="7"/>
  <c r="J45" i="7"/>
  <c r="M45" i="7"/>
  <c r="M12" i="7"/>
  <c r="M10" i="7"/>
  <c r="M9" i="7"/>
  <c r="M13" i="7"/>
  <c r="J27" i="7"/>
  <c r="M27" i="7"/>
  <c r="J26" i="7"/>
  <c r="J25" i="7"/>
  <c r="J24" i="7"/>
  <c r="M24" i="7"/>
  <c r="M26" i="7"/>
  <c r="M25" i="7"/>
  <c r="J11" i="7"/>
  <c r="J13" i="7"/>
  <c r="J22" i="7"/>
  <c r="H6" i="2"/>
  <c r="H7" i="2"/>
  <c r="H8" i="2"/>
  <c r="H9" i="2"/>
  <c r="H12" i="2"/>
  <c r="H17" i="2"/>
  <c r="H18" i="2"/>
  <c r="H19" i="2"/>
  <c r="H20" i="2"/>
  <c r="H24" i="2"/>
  <c r="H5" i="2"/>
  <c r="H26" i="2"/>
  <c r="H15" i="2"/>
  <c r="H16" i="2"/>
  <c r="H11" i="2"/>
  <c r="H21" i="2"/>
  <c r="H23" i="2"/>
  <c r="H10" i="2"/>
  <c r="H22" i="2"/>
  <c r="M11" i="7"/>
  <c r="M11" i="12"/>
  <c r="P35" i="12"/>
  <c r="J35" i="12"/>
  <c r="P36" i="12"/>
  <c r="J36" i="12"/>
  <c r="M59" i="12"/>
  <c r="J52" i="12"/>
  <c r="M52" i="12"/>
  <c r="P35" i="7"/>
  <c r="J35" i="7"/>
  <c r="J14" i="7"/>
  <c r="M14" i="7"/>
  <c r="J15" i="7"/>
  <c r="J68" i="7"/>
  <c r="J21" i="7"/>
  <c r="J28" i="7"/>
  <c r="M28" i="7"/>
  <c r="P23" i="7"/>
  <c r="J23" i="7"/>
  <c r="M23" i="7"/>
  <c r="M13" i="12"/>
  <c r="M37" i="12"/>
  <c r="P23" i="12"/>
  <c r="J23" i="12"/>
  <c r="M23" i="12"/>
  <c r="J21" i="12"/>
  <c r="J38" i="7"/>
  <c r="M38" i="7"/>
  <c r="M35" i="7"/>
  <c r="M62" i="12"/>
  <c r="M63" i="12"/>
  <c r="J63" i="12"/>
  <c r="M35" i="12"/>
  <c r="J38" i="12"/>
  <c r="M38" i="12"/>
  <c r="M15" i="7"/>
  <c r="P68" i="7"/>
  <c r="V68" i="7"/>
  <c r="V10" i="11"/>
  <c r="J14" i="12"/>
  <c r="M14" i="12"/>
  <c r="M53" i="12"/>
  <c r="P36" i="7"/>
  <c r="J36" i="7"/>
  <c r="J39" i="7"/>
  <c r="J53" i="12"/>
  <c r="J63" i="7"/>
  <c r="J52" i="7"/>
  <c r="J29" i="7"/>
  <c r="M21" i="7"/>
  <c r="M29" i="7"/>
  <c r="M59" i="7"/>
  <c r="M63" i="7"/>
  <c r="M15" i="12"/>
  <c r="P68" i="12"/>
  <c r="J40" i="7"/>
  <c r="M40" i="7"/>
  <c r="M31" i="7"/>
  <c r="P70" i="7"/>
  <c r="M52" i="7"/>
  <c r="M53" i="7"/>
  <c r="J53" i="7"/>
  <c r="M39" i="12"/>
  <c r="M21" i="12"/>
  <c r="J28" i="12"/>
  <c r="M28" i="12"/>
  <c r="J54" i="12"/>
  <c r="M54" i="12"/>
  <c r="M55" i="12"/>
  <c r="P73" i="12"/>
  <c r="J64" i="12"/>
  <c r="M64" i="12"/>
  <c r="M65" i="12"/>
  <c r="P75" i="12"/>
  <c r="J31" i="7"/>
  <c r="J30" i="7"/>
  <c r="M30" i="7"/>
  <c r="J64" i="7"/>
  <c r="M64" i="7"/>
  <c r="M65" i="7"/>
  <c r="P75" i="7"/>
  <c r="J15" i="12"/>
  <c r="J68" i="12"/>
  <c r="J39" i="12"/>
  <c r="M39" i="7"/>
  <c r="M41" i="7"/>
  <c r="V68" i="12"/>
  <c r="J29" i="12"/>
  <c r="J30" i="12"/>
  <c r="M30" i="12"/>
  <c r="J55" i="12"/>
  <c r="J73" i="12"/>
  <c r="V73" i="12"/>
  <c r="J65" i="7"/>
  <c r="J75" i="7"/>
  <c r="V75" i="7"/>
  <c r="J40" i="12"/>
  <c r="M40" i="12"/>
  <c r="M41" i="12"/>
  <c r="J41" i="12"/>
  <c r="J65" i="12"/>
  <c r="J75" i="12"/>
  <c r="V75" i="12"/>
  <c r="J54" i="7"/>
  <c r="M54" i="7"/>
  <c r="J55" i="7"/>
  <c r="J73" i="7"/>
  <c r="M29" i="12"/>
  <c r="M55" i="7"/>
  <c r="P73" i="7"/>
  <c r="J41" i="7"/>
  <c r="J70" i="7"/>
  <c r="V70" i="7"/>
  <c r="V23" i="11"/>
  <c r="V20" i="11"/>
  <c r="S18" i="14"/>
  <c r="V21" i="11"/>
  <c r="S19" i="14"/>
  <c r="V19" i="11"/>
  <c r="S17" i="14"/>
  <c r="V22" i="11"/>
  <c r="S20" i="14"/>
  <c r="AB51" i="14"/>
  <c r="M31" i="12"/>
  <c r="P70" i="12"/>
  <c r="S15" i="14"/>
  <c r="AF46" i="14"/>
  <c r="AF26" i="14"/>
  <c r="V40" i="11"/>
  <c r="V73" i="7"/>
  <c r="V32" i="11"/>
  <c r="S21" i="14"/>
  <c r="AB52" i="14"/>
  <c r="J31" i="12"/>
  <c r="J70" i="12"/>
  <c r="V70" i="12"/>
  <c r="AB48" i="14"/>
  <c r="AD48" i="14"/>
  <c r="AC48" i="14"/>
  <c r="AC50" i="14"/>
  <c r="AB50" i="14"/>
  <c r="V18" i="11"/>
  <c r="S16" i="14"/>
  <c r="AD49" i="14"/>
  <c r="AB49" i="14"/>
  <c r="AC49" i="14"/>
  <c r="AC47" i="14"/>
  <c r="AC26" i="14"/>
  <c r="AD47" i="14"/>
  <c r="AD26" i="14"/>
  <c r="AB47" i="14"/>
  <c r="AB26" i="14"/>
  <c r="AE47" i="14"/>
  <c r="AE26" i="14"/>
</calcChain>
</file>

<file path=xl/sharedStrings.xml><?xml version="1.0" encoding="utf-8"?>
<sst xmlns="http://schemas.openxmlformats.org/spreadsheetml/2006/main" count="526" uniqueCount="222">
  <si>
    <t>区分</t>
    <rPh sb="0" eb="2">
      <t>クブン</t>
    </rPh>
    <phoneticPr fontId="2"/>
  </si>
  <si>
    <t>費目</t>
    <rPh sb="0" eb="2">
      <t>ヒモク</t>
    </rPh>
    <phoneticPr fontId="2"/>
  </si>
  <si>
    <t>金額</t>
    <rPh sb="0" eb="2">
      <t>キンガク</t>
    </rPh>
    <phoneticPr fontId="2"/>
  </si>
  <si>
    <t>算出内訳</t>
    <rPh sb="0" eb="2">
      <t>サンシュツ</t>
    </rPh>
    <rPh sb="2" eb="4">
      <t>ウチワケ</t>
    </rPh>
    <phoneticPr fontId="2"/>
  </si>
  <si>
    <t>直接経費</t>
    <rPh sb="0" eb="2">
      <t>チョクセツ</t>
    </rPh>
    <rPh sb="2" eb="4">
      <t>ケイヒ</t>
    </rPh>
    <phoneticPr fontId="2"/>
  </si>
  <si>
    <t>間接経費</t>
    <rPh sb="0" eb="2">
      <t>カンセツ</t>
    </rPh>
    <rPh sb="2" eb="4">
      <t>ケイヒ</t>
    </rPh>
    <phoneticPr fontId="2"/>
  </si>
  <si>
    <t>円</t>
    <rPh sb="0" eb="1">
      <t>エン</t>
    </rPh>
    <phoneticPr fontId="2"/>
  </si>
  <si>
    <t>週</t>
    <rPh sb="0" eb="1">
      <t>シュウ</t>
    </rPh>
    <phoneticPr fontId="2"/>
  </si>
  <si>
    <t>回</t>
    <rPh sb="0" eb="1">
      <t>カイ</t>
    </rPh>
    <phoneticPr fontId="2"/>
  </si>
  <si>
    <t>a)審査手数料</t>
    <rPh sb="2" eb="4">
      <t>シンサ</t>
    </rPh>
    <rPh sb="4" eb="7">
      <t>テスウリョウ</t>
    </rPh>
    <phoneticPr fontId="2"/>
  </si>
  <si>
    <t>回（1症例あたりの総来院回数） ×</t>
    <rPh sb="0" eb="1">
      <t>カイ</t>
    </rPh>
    <rPh sb="3" eb="5">
      <t>ショウレイ</t>
    </rPh>
    <rPh sb="9" eb="10">
      <t>ソウ</t>
    </rPh>
    <rPh sb="10" eb="12">
      <t>ライイン</t>
    </rPh>
    <rPh sb="12" eb="14">
      <t>カイスウ</t>
    </rPh>
    <phoneticPr fontId="2"/>
  </si>
  <si>
    <t>b)治験開始準備費用</t>
    <rPh sb="2" eb="4">
      <t>チケン</t>
    </rPh>
    <rPh sb="4" eb="6">
      <t>カイシ</t>
    </rPh>
    <rPh sb="6" eb="8">
      <t>ジュンビ</t>
    </rPh>
    <rPh sb="8" eb="10">
      <t>ヒヨウ</t>
    </rPh>
    <phoneticPr fontId="2"/>
  </si>
  <si>
    <t>契約1件当たり</t>
    <rPh sb="0" eb="2">
      <t>ケイヤク</t>
    </rPh>
    <rPh sb="3" eb="4">
      <t>ケン</t>
    </rPh>
    <rPh sb="4" eb="5">
      <t>ア</t>
    </rPh>
    <phoneticPr fontId="2"/>
  </si>
  <si>
    <t>e)直接経費計</t>
    <rPh sb="2" eb="4">
      <t>チョクセツ</t>
    </rPh>
    <rPh sb="4" eb="6">
      <t>ケイヒ</t>
    </rPh>
    <rPh sb="6" eb="7">
      <t>ケイ</t>
    </rPh>
    <phoneticPr fontId="2"/>
  </si>
  <si>
    <t>a)～d)の合計額</t>
    <rPh sb="6" eb="8">
      <t>ゴウケイ</t>
    </rPh>
    <rPh sb="8" eb="9">
      <t>ガク</t>
    </rPh>
    <phoneticPr fontId="2"/>
  </si>
  <si>
    <t>e)の30%に相当する額</t>
    <rPh sb="7" eb="9">
      <t>ソウトウ</t>
    </rPh>
    <rPh sb="11" eb="12">
      <t>ガク</t>
    </rPh>
    <phoneticPr fontId="2"/>
  </si>
  <si>
    <t>＜投与期間に係る経費＞</t>
    <rPh sb="1" eb="3">
      <t>トウヨ</t>
    </rPh>
    <rPh sb="3" eb="5">
      <t>キカン</t>
    </rPh>
    <rPh sb="6" eb="7">
      <t>カカ</t>
    </rPh>
    <rPh sb="8" eb="10">
      <t>ケイヒ</t>
    </rPh>
    <phoneticPr fontId="2"/>
  </si>
  <si>
    <t>投与期間</t>
    <rPh sb="0" eb="2">
      <t>トウヨ</t>
    </rPh>
    <rPh sb="2" eb="4">
      <t>キカン</t>
    </rPh>
    <phoneticPr fontId="2"/>
  </si>
  <si>
    <t>観察期間中の来院回数</t>
    <rPh sb="0" eb="2">
      <t>カンサツ</t>
    </rPh>
    <rPh sb="2" eb="4">
      <t>キカン</t>
    </rPh>
    <rPh sb="4" eb="5">
      <t>チュウ</t>
    </rPh>
    <rPh sb="6" eb="8">
      <t>ライイン</t>
    </rPh>
    <rPh sb="8" eb="10">
      <t>カイスウ</t>
    </rPh>
    <phoneticPr fontId="2"/>
  </si>
  <si>
    <t xml:space="preserve">回 </t>
    <rPh sb="0" eb="1">
      <t>カイ</t>
    </rPh>
    <phoneticPr fontId="2"/>
  </si>
  <si>
    <t>f)臨床試験研究経費</t>
    <rPh sb="2" eb="4">
      <t>リンショウ</t>
    </rPh>
    <rPh sb="4" eb="6">
      <t>シケン</t>
    </rPh>
    <rPh sb="6" eb="8">
      <t>ケンキュウ</t>
    </rPh>
    <rPh sb="8" eb="10">
      <t>ケイヒ</t>
    </rPh>
    <phoneticPr fontId="2"/>
  </si>
  <si>
    <t>g)被験者負担軽減費</t>
    <rPh sb="2" eb="5">
      <t>ヒケンシャ</t>
    </rPh>
    <rPh sb="5" eb="7">
      <t>フタン</t>
    </rPh>
    <rPh sb="7" eb="9">
      <t>ケイゲン</t>
    </rPh>
    <rPh sb="9" eb="10">
      <t>ヒ</t>
    </rPh>
    <phoneticPr fontId="2"/>
  </si>
  <si>
    <t>全体の投与期間</t>
    <rPh sb="0" eb="2">
      <t>ゼンタイ</t>
    </rPh>
    <rPh sb="3" eb="5">
      <t>トウヨ</t>
    </rPh>
    <rPh sb="5" eb="7">
      <t>キカン</t>
    </rPh>
    <phoneticPr fontId="2"/>
  </si>
  <si>
    <t>ポイント算出表</t>
  </si>
  <si>
    <t xml:space="preserve"> ｳｴｲﾄ</t>
  </si>
  <si>
    <t>×１</t>
  </si>
  <si>
    <t>×３</t>
    <phoneticPr fontId="2"/>
  </si>
  <si>
    <t>×５</t>
    <phoneticPr fontId="2"/>
  </si>
  <si>
    <t>×８</t>
    <phoneticPr fontId="2"/>
  </si>
  <si>
    <t>要　　素　　計</t>
  </si>
  <si>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</si>
  <si>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</si>
  <si>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</si>
  <si>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</si>
  <si>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</si>
  <si>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</si>
  <si>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</si>
  <si>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</si>
  <si>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</si>
  <si>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</si>
  <si>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</si>
  <si>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</si>
  <si>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</si>
  <si>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</si>
  <si>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</si>
  <si>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</si>
  <si>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</si>
  <si>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</si>
  <si>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</si>
  <si>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</si>
  <si>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</si>
  <si>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ポイント計</t>
    <rPh sb="4" eb="5">
      <t>ケイ</t>
    </rPh>
    <phoneticPr fontId="2"/>
  </si>
  <si>
    <t>h)治験実施経費</t>
    <rPh sb="2" eb="4">
      <t>チケン</t>
    </rPh>
    <rPh sb="4" eb="6">
      <t>ジッシ</t>
    </rPh>
    <rPh sb="6" eb="8">
      <t>ケイヒ</t>
    </rPh>
    <phoneticPr fontId="2"/>
  </si>
  <si>
    <t>消費税</t>
    <rPh sb="0" eb="3">
      <t>ショウヒゼイ</t>
    </rPh>
    <phoneticPr fontId="2"/>
  </si>
  <si>
    <t>１．契約単価</t>
    <rPh sb="2" eb="4">
      <t>ケイヤク</t>
    </rPh>
    <rPh sb="4" eb="6">
      <t>タンカ</t>
    </rPh>
    <phoneticPr fontId="2"/>
  </si>
  <si>
    <t>２．症例単価</t>
    <rPh sb="2" eb="4">
      <t>ショウレイ</t>
    </rPh>
    <rPh sb="4" eb="6">
      <t>タンカ</t>
    </rPh>
    <phoneticPr fontId="2"/>
  </si>
  <si>
    <t>合計</t>
    <rPh sb="0" eb="2">
      <t>ゴウケイ</t>
    </rPh>
    <phoneticPr fontId="2"/>
  </si>
  <si>
    <t>支払計画書（マイルストーン設定表）</t>
    <phoneticPr fontId="2"/>
  </si>
  <si>
    <t>１．契約単位で算出する経費（固定費）</t>
    <rPh sb="2" eb="4">
      <t>ケイヤク</t>
    </rPh>
    <rPh sb="4" eb="6">
      <t>タンイ</t>
    </rPh>
    <rPh sb="7" eb="9">
      <t>サンシュツ</t>
    </rPh>
    <rPh sb="11" eb="13">
      <t>ケイヒ</t>
    </rPh>
    <rPh sb="14" eb="16">
      <t>コテイ</t>
    </rPh>
    <rPh sb="16" eb="17">
      <t>ヒ</t>
    </rPh>
    <phoneticPr fontId="2"/>
  </si>
  <si>
    <t>２．症例単位で算出する経費（変動費）</t>
    <rPh sb="2" eb="4">
      <t>ショウレイ</t>
    </rPh>
    <rPh sb="4" eb="6">
      <t>タンイ</t>
    </rPh>
    <rPh sb="7" eb="9">
      <t>サンシュツ</t>
    </rPh>
    <rPh sb="11" eb="13">
      <t>ケイヒ</t>
    </rPh>
    <rPh sb="14" eb="16">
      <t>ヘンドウ</t>
    </rPh>
    <rPh sb="16" eb="17">
      <t>ヒ</t>
    </rPh>
    <phoneticPr fontId="2"/>
  </si>
  <si>
    <t>変動費に占める割合</t>
    <rPh sb="0" eb="2">
      <t>ヘンドウ</t>
    </rPh>
    <phoneticPr fontId="2"/>
  </si>
  <si>
    <t>分割期間</t>
    <phoneticPr fontId="2"/>
  </si>
  <si>
    <t>契約時</t>
    <phoneticPr fontId="2"/>
  </si>
  <si>
    <t>変動1</t>
    <rPh sb="0" eb="2">
      <t>ヘンドウ</t>
    </rPh>
    <phoneticPr fontId="2"/>
  </si>
  <si>
    <t>変動2</t>
    <rPh sb="0" eb="2">
      <t>ヘンドウ</t>
    </rPh>
    <phoneticPr fontId="2"/>
  </si>
  <si>
    <t>変動3</t>
    <rPh sb="0" eb="2">
      <t>ヘンドウ</t>
    </rPh>
    <phoneticPr fontId="2"/>
  </si>
  <si>
    <t>変動4</t>
    <rPh sb="0" eb="2">
      <t>ヘンドウ</t>
    </rPh>
    <phoneticPr fontId="2"/>
  </si>
  <si>
    <t>変動5</t>
    <rPh sb="0" eb="2">
      <t>ヘンドウ</t>
    </rPh>
    <phoneticPr fontId="2"/>
  </si>
  <si>
    <t>症例確認表</t>
    <rPh sb="0" eb="2">
      <t>ショウレイ</t>
    </rPh>
    <rPh sb="2" eb="4">
      <t>カクニン</t>
    </rPh>
    <rPh sb="4" eb="5">
      <t>ヒョウ</t>
    </rPh>
    <phoneticPr fontId="2"/>
  </si>
  <si>
    <t>日</t>
    <rPh sb="0" eb="1">
      <t>ヒ</t>
    </rPh>
    <phoneticPr fontId="2"/>
  </si>
  <si>
    <t>年</t>
    <rPh sb="0" eb="1">
      <t>ネン</t>
    </rPh>
    <phoneticPr fontId="2"/>
  </si>
  <si>
    <t>治験課題名：</t>
    <rPh sb="0" eb="2">
      <t>チケン</t>
    </rPh>
    <rPh sb="2" eb="4">
      <t>カダイ</t>
    </rPh>
    <rPh sb="4" eb="5">
      <t>メイ</t>
    </rPh>
    <phoneticPr fontId="2"/>
  </si>
  <si>
    <t>今回ご請求額</t>
    <rPh sb="0" eb="2">
      <t>コンカイ</t>
    </rPh>
    <rPh sb="3" eb="5">
      <t>セイキュウ</t>
    </rPh>
    <rPh sb="5" eb="6">
      <t>ガク</t>
    </rPh>
    <phoneticPr fontId="2"/>
  </si>
  <si>
    <t>請求単価</t>
    <rPh sb="0" eb="2">
      <t>セイキュウ</t>
    </rPh>
    <rPh sb="2" eb="4">
      <t>タンカ</t>
    </rPh>
    <phoneticPr fontId="2"/>
  </si>
  <si>
    <t>症例単位で算出する経費（変動費）</t>
    <rPh sb="0" eb="2">
      <t>ショウレイ</t>
    </rPh>
    <rPh sb="2" eb="4">
      <t>タンイ</t>
    </rPh>
    <rPh sb="5" eb="7">
      <t>サンシュツ</t>
    </rPh>
    <rPh sb="9" eb="11">
      <t>ケイヒ</t>
    </rPh>
    <rPh sb="12" eb="14">
      <t>ヘンドウ</t>
    </rPh>
    <rPh sb="14" eb="15">
      <t>ヒ</t>
    </rPh>
    <phoneticPr fontId="2"/>
  </si>
  <si>
    <t>【留意事項】</t>
    <rPh sb="1" eb="3">
      <t>リュウイ</t>
    </rPh>
    <rPh sb="3" eb="5">
      <t>ジコウ</t>
    </rPh>
    <phoneticPr fontId="2"/>
  </si>
  <si>
    <t>・確認書は、当該四半期の翌月５日までにご返信ください。</t>
    <rPh sb="1" eb="3">
      <t>カクニン</t>
    </rPh>
    <rPh sb="3" eb="4">
      <t>ショ</t>
    </rPh>
    <rPh sb="6" eb="8">
      <t>トウガイ</t>
    </rPh>
    <rPh sb="8" eb="11">
      <t>シハンキ</t>
    </rPh>
    <rPh sb="12" eb="13">
      <t>ヨク</t>
    </rPh>
    <rPh sb="13" eb="14">
      <t>ツキ</t>
    </rPh>
    <rPh sb="15" eb="16">
      <t>ヒ</t>
    </rPh>
    <rPh sb="20" eb="22">
      <t>ヘンシン</t>
    </rPh>
    <phoneticPr fontId="2"/>
  </si>
  <si>
    <t>東北大学病院　臨床研究推進センター事務局</t>
    <rPh sb="0" eb="6">
      <t>ト</t>
    </rPh>
    <phoneticPr fontId="2"/>
  </si>
  <si>
    <t>FAX：022-717-7038　　TEL：022-717-7056</t>
    <phoneticPr fontId="2"/>
  </si>
  <si>
    <t>　返信欄</t>
    <rPh sb="1" eb="3">
      <t>ヘンシン</t>
    </rPh>
    <rPh sb="3" eb="4">
      <t>ラン</t>
    </rPh>
    <phoneticPr fontId="2"/>
  </si>
  <si>
    <t>　　上記内容を確認しました。</t>
    <rPh sb="2" eb="4">
      <t>ジョウキ</t>
    </rPh>
    <rPh sb="4" eb="6">
      <t>ナイヨウ</t>
    </rPh>
    <rPh sb="7" eb="9">
      <t>カクニン</t>
    </rPh>
    <phoneticPr fontId="2"/>
  </si>
  <si>
    <t>月　　　　　</t>
    <rPh sb="0" eb="1">
      <t>ガツ</t>
    </rPh>
    <phoneticPr fontId="2"/>
  </si>
  <si>
    <t>所属部署：</t>
    <rPh sb="0" eb="2">
      <t>ショゾク</t>
    </rPh>
    <rPh sb="2" eb="4">
      <t>ブショ</t>
    </rPh>
    <phoneticPr fontId="2"/>
  </si>
  <si>
    <t>ご担当者：</t>
    <rPh sb="1" eb="3">
      <t>タントウ</t>
    </rPh>
    <rPh sb="3" eb="4">
      <t>シャ</t>
    </rPh>
    <phoneticPr fontId="2"/>
  </si>
  <si>
    <t>被験者識別コード/開始日時</t>
    <rPh sb="0" eb="3">
      <t>ヒケンシャ</t>
    </rPh>
    <rPh sb="3" eb="5">
      <t>シキベツ</t>
    </rPh>
    <rPh sb="9" eb="11">
      <t>カイシ</t>
    </rPh>
    <rPh sb="11" eb="13">
      <t>ニチジ</t>
    </rPh>
    <phoneticPr fontId="2"/>
  </si>
  <si>
    <t>治験経費算出表</t>
    <rPh sb="0" eb="2">
      <t>チケン</t>
    </rPh>
    <rPh sb="2" eb="4">
      <t>ケイヒ</t>
    </rPh>
    <rPh sb="4" eb="6">
      <t>サンシュツ</t>
    </rPh>
    <rPh sb="6" eb="7">
      <t>ヒョウ</t>
    </rPh>
    <phoneticPr fontId="2"/>
  </si>
  <si>
    <t>ポイント</t>
    <phoneticPr fontId="2"/>
  </si>
  <si>
    <t>×</t>
    <phoneticPr fontId="2"/>
  </si>
  <si>
    <t>-</t>
    <phoneticPr fontId="2"/>
  </si>
  <si>
    <t>×</t>
    <phoneticPr fontId="2"/>
  </si>
  <si>
    <t>A)</t>
    <phoneticPr fontId="2"/>
  </si>
  <si>
    <t>=</t>
    <phoneticPr fontId="2"/>
  </si>
  <si>
    <t>B) + C)</t>
    <phoneticPr fontId="2"/>
  </si>
  <si>
    <t>=</t>
    <phoneticPr fontId="2"/>
  </si>
  <si>
    <t>＋</t>
    <phoneticPr fontId="2"/>
  </si>
  <si>
    <t>＝</t>
    <phoneticPr fontId="2"/>
  </si>
  <si>
    <t>c)管理費</t>
    <rPh sb="2" eb="5">
      <t>カンリヒ</t>
    </rPh>
    <phoneticPr fontId="2"/>
  </si>
  <si>
    <t>a)～b)の合計額の20%に相当する額</t>
    <rPh sb="6" eb="8">
      <t>ゴウケイ</t>
    </rPh>
    <rPh sb="8" eb="9">
      <t>ガク</t>
    </rPh>
    <rPh sb="14" eb="16">
      <t>ソウトウ</t>
    </rPh>
    <rPh sb="18" eb="19">
      <t>ガク</t>
    </rPh>
    <phoneticPr fontId="2"/>
  </si>
  <si>
    <t>d)研究会旅費等</t>
    <rPh sb="2" eb="5">
      <t>ケンキュウカイ</t>
    </rPh>
    <rPh sb="5" eb="7">
      <t>リョヒ</t>
    </rPh>
    <phoneticPr fontId="2"/>
  </si>
  <si>
    <t>j)検査管理費</t>
    <rPh sb="2" eb="4">
      <t>ケンサ</t>
    </rPh>
    <rPh sb="4" eb="6">
      <t>カンリ</t>
    </rPh>
    <rPh sb="6" eb="7">
      <t>ヒ</t>
    </rPh>
    <phoneticPr fontId="2"/>
  </si>
  <si>
    <t>k)放射線管理費</t>
    <rPh sb="2" eb="5">
      <t>ホウシャセン</t>
    </rPh>
    <rPh sb="5" eb="7">
      <t>カンリ</t>
    </rPh>
    <rPh sb="7" eb="8">
      <t>ヒ</t>
    </rPh>
    <phoneticPr fontId="2"/>
  </si>
  <si>
    <t>l)看護管理費</t>
    <rPh sb="2" eb="4">
      <t>カンゴ</t>
    </rPh>
    <rPh sb="4" eb="6">
      <t>カンリ</t>
    </rPh>
    <rPh sb="6" eb="7">
      <t>ヒ</t>
    </rPh>
    <phoneticPr fontId="2"/>
  </si>
  <si>
    <t>１．契約単位で算出する経費：出来高以外で算定</t>
    <rPh sb="2" eb="4">
      <t>ケイヤク</t>
    </rPh>
    <rPh sb="4" eb="6">
      <t>タンイ</t>
    </rPh>
    <rPh sb="7" eb="9">
      <t>サンシュツ</t>
    </rPh>
    <rPh sb="11" eb="13">
      <t>ケイヒ</t>
    </rPh>
    <rPh sb="14" eb="17">
      <t>デキダカ</t>
    </rPh>
    <rPh sb="17" eb="19">
      <t>イガイ</t>
    </rPh>
    <rPh sb="20" eb="22">
      <t>サンテイ</t>
    </rPh>
    <phoneticPr fontId="2"/>
  </si>
  <si>
    <t>２．症例単位で算出する経費：出来高で算定</t>
    <rPh sb="2" eb="4">
      <t>ショウレイ</t>
    </rPh>
    <rPh sb="4" eb="6">
      <t>タンイ</t>
    </rPh>
    <rPh sb="7" eb="9">
      <t>サンシュツ</t>
    </rPh>
    <rPh sb="11" eb="13">
      <t>ケイヒ</t>
    </rPh>
    <rPh sb="14" eb="17">
      <t>デキダカ</t>
    </rPh>
    <rPh sb="18" eb="20">
      <t>サンテイ</t>
    </rPh>
    <phoneticPr fontId="2"/>
  </si>
  <si>
    <t>001</t>
    <phoneticPr fontId="2"/>
  </si>
  <si>
    <t>002</t>
    <phoneticPr fontId="2"/>
  </si>
  <si>
    <t>003</t>
    <phoneticPr fontId="2"/>
  </si>
  <si>
    <t>変動費1</t>
    <rPh sb="0" eb="2">
      <t>ヘンドウ</t>
    </rPh>
    <rPh sb="2" eb="3">
      <t>ヒ</t>
    </rPh>
    <phoneticPr fontId="2"/>
  </si>
  <si>
    <t>変動費2</t>
    <rPh sb="0" eb="2">
      <t>ヘンドウ</t>
    </rPh>
    <rPh sb="2" eb="3">
      <t>ヒ</t>
    </rPh>
    <phoneticPr fontId="2"/>
  </si>
  <si>
    <t>変動費3</t>
    <rPh sb="0" eb="2">
      <t>ヘンドウ</t>
    </rPh>
    <rPh sb="2" eb="3">
      <t>ヒ</t>
    </rPh>
    <phoneticPr fontId="2"/>
  </si>
  <si>
    <t>変動費4</t>
    <rPh sb="0" eb="2">
      <t>ヘンドウ</t>
    </rPh>
    <rPh sb="2" eb="3">
      <t>ヒ</t>
    </rPh>
    <phoneticPr fontId="2"/>
  </si>
  <si>
    <t>変動費5</t>
    <rPh sb="0" eb="2">
      <t>ヘンドウ</t>
    </rPh>
    <rPh sb="2" eb="3">
      <t>ヒ</t>
    </rPh>
    <phoneticPr fontId="2"/>
  </si>
  <si>
    <t>固定費1</t>
    <rPh sb="0" eb="2">
      <t>コテイ</t>
    </rPh>
    <rPh sb="2" eb="3">
      <t>ヒ</t>
    </rPh>
    <phoneticPr fontId="2"/>
  </si>
  <si>
    <t>整理番号：****** ○○株式会社（サンプル）</t>
    <phoneticPr fontId="2"/>
  </si>
  <si>
    <t>○○株式会社　御中</t>
    <rPh sb="2" eb="6">
      <t>カブシキガイシャ</t>
    </rPh>
    <rPh sb="7" eb="9">
      <t>オンチュウ</t>
    </rPh>
    <phoneticPr fontId="2"/>
  </si>
  <si>
    <t>＜脱落症例に係る経費＞</t>
    <rPh sb="1" eb="3">
      <t>ダツラク</t>
    </rPh>
    <rPh sb="3" eb="5">
      <t>ショウレイ</t>
    </rPh>
    <rPh sb="6" eb="7">
      <t>カカ</t>
    </rPh>
    <rPh sb="8" eb="10">
      <t>ケイヒ</t>
    </rPh>
    <phoneticPr fontId="2"/>
  </si>
  <si>
    <t>t)臨床試験研究経費</t>
    <rPh sb="2" eb="4">
      <t>リンショウ</t>
    </rPh>
    <rPh sb="4" eb="6">
      <t>シケン</t>
    </rPh>
    <rPh sb="6" eb="8">
      <t>ケンキュウ</t>
    </rPh>
    <rPh sb="8" eb="10">
      <t>ケイヒ</t>
    </rPh>
    <phoneticPr fontId="2"/>
  </si>
  <si>
    <t>u)被験者負担軽減費</t>
    <rPh sb="2" eb="5">
      <t>ヒケンシャ</t>
    </rPh>
    <rPh sb="5" eb="7">
      <t>フタン</t>
    </rPh>
    <rPh sb="7" eb="9">
      <t>ケイゲン</t>
    </rPh>
    <rPh sb="9" eb="10">
      <t>ヒ</t>
    </rPh>
    <phoneticPr fontId="2"/>
  </si>
  <si>
    <t>v)治験実施経費</t>
    <rPh sb="2" eb="4">
      <t>チケン</t>
    </rPh>
    <rPh sb="4" eb="6">
      <t>ジッシ</t>
    </rPh>
    <rPh sb="6" eb="8">
      <t>ケイヒ</t>
    </rPh>
    <phoneticPr fontId="2"/>
  </si>
  <si>
    <t>w)管理費</t>
    <rPh sb="2" eb="5">
      <t>カンリヒ</t>
    </rPh>
    <phoneticPr fontId="2"/>
  </si>
  <si>
    <t>x)直接経費計</t>
    <rPh sb="2" eb="4">
      <t>チョクセツ</t>
    </rPh>
    <rPh sb="4" eb="6">
      <t>ケイヒ</t>
    </rPh>
    <rPh sb="6" eb="7">
      <t>ケイ</t>
    </rPh>
    <phoneticPr fontId="2"/>
  </si>
  <si>
    <t>t)～v)の合計額の20%に相当する額</t>
    <rPh sb="6" eb="8">
      <t>ゴウケイ</t>
    </rPh>
    <rPh sb="8" eb="9">
      <t>ガク</t>
    </rPh>
    <rPh sb="14" eb="16">
      <t>ソウトウ</t>
    </rPh>
    <rPh sb="18" eb="19">
      <t>ガク</t>
    </rPh>
    <phoneticPr fontId="2"/>
  </si>
  <si>
    <t>t)～w)の合計額</t>
    <rPh sb="6" eb="8">
      <t>ゴウケイ</t>
    </rPh>
    <rPh sb="8" eb="9">
      <t>ガク</t>
    </rPh>
    <phoneticPr fontId="2"/>
  </si>
  <si>
    <t>x)の30%に相当する額</t>
    <rPh sb="7" eb="9">
      <t>ソウトウ</t>
    </rPh>
    <rPh sb="11" eb="12">
      <t>ガク</t>
    </rPh>
    <phoneticPr fontId="2"/>
  </si>
  <si>
    <t>=</t>
    <phoneticPr fontId="2"/>
  </si>
  <si>
    <t>　脱落症例となる場合</t>
    <rPh sb="1" eb="3">
      <t>ダツラク</t>
    </rPh>
    <rPh sb="3" eb="5">
      <t>ショウレイ</t>
    </rPh>
    <rPh sb="8" eb="10">
      <t>バアイ</t>
    </rPh>
    <phoneticPr fontId="2"/>
  </si>
  <si>
    <t>E)</t>
    <phoneticPr fontId="2"/>
  </si>
  <si>
    <t>D)</t>
    <phoneticPr fontId="2"/>
  </si>
  <si>
    <t>　長期投与となる場合
　（１サイクルあたり）</t>
    <rPh sb="1" eb="3">
      <t>チョウキ</t>
    </rPh>
    <rPh sb="3" eb="5">
      <t>トウヨ</t>
    </rPh>
    <rPh sb="8" eb="10">
      <t>バアイ</t>
    </rPh>
    <phoneticPr fontId="2"/>
  </si>
  <si>
    <t>※ただし、消費税については適用法令の改正により税率が変更された場合には、変更後の税率に従い算出するものとする。</t>
    <rPh sb="5" eb="8">
      <t>ショウヒゼイ</t>
    </rPh>
    <phoneticPr fontId="2"/>
  </si>
  <si>
    <t>○○株式会社</t>
    <phoneticPr fontId="2"/>
  </si>
  <si>
    <r>
      <t xml:space="preserve">A) </t>
    </r>
    <r>
      <rPr>
        <sz val="9"/>
        <rFont val="ＭＳ Ｐゴシック"/>
        <family val="3"/>
        <charset val="128"/>
      </rPr>
      <t>合計</t>
    </r>
    <rPh sb="3" eb="5">
      <t>ゴウケイ</t>
    </rPh>
    <phoneticPr fontId="2"/>
  </si>
  <si>
    <r>
      <t xml:space="preserve">B) </t>
    </r>
    <r>
      <rPr>
        <sz val="9"/>
        <rFont val="ＭＳ Ｐゴシック"/>
        <family val="3"/>
        <charset val="128"/>
      </rPr>
      <t>合計</t>
    </r>
    <rPh sb="3" eb="5">
      <t>ゴウケイ</t>
    </rPh>
    <phoneticPr fontId="2"/>
  </si>
  <si>
    <r>
      <t xml:space="preserve">C) </t>
    </r>
    <r>
      <rPr>
        <sz val="9"/>
        <rFont val="ＭＳ Ｐゴシック"/>
        <family val="3"/>
        <charset val="128"/>
      </rPr>
      <t>合計</t>
    </r>
    <rPh sb="3" eb="5">
      <t>ゴウケイ</t>
    </rPh>
    <phoneticPr fontId="2"/>
  </si>
  <si>
    <t>（別紙１）</t>
    <rPh sb="1" eb="3">
      <t>ベッシ</t>
    </rPh>
    <phoneticPr fontId="2"/>
  </si>
  <si>
    <t>費用種類</t>
    <rPh sb="0" eb="2">
      <t>ヒヨウ</t>
    </rPh>
    <rPh sb="2" eb="4">
      <t>シュルイ</t>
    </rPh>
    <phoneticPr fontId="2"/>
  </si>
  <si>
    <t>脱落症例</t>
    <phoneticPr fontId="2"/>
  </si>
  <si>
    <t>費用全体に占める割合</t>
    <rPh sb="0" eb="2">
      <t>ヒヨウ</t>
    </rPh>
    <rPh sb="2" eb="4">
      <t>ゼンタイ</t>
    </rPh>
    <phoneticPr fontId="2"/>
  </si>
  <si>
    <t>脱落症例発生時</t>
    <rPh sb="0" eb="2">
      <t>ダツラク</t>
    </rPh>
    <rPh sb="2" eb="4">
      <t>ショウレイ</t>
    </rPh>
    <rPh sb="4" eb="6">
      <t>ハッセイ</t>
    </rPh>
    <rPh sb="6" eb="7">
      <t>ジ</t>
    </rPh>
    <phoneticPr fontId="2"/>
  </si>
  <si>
    <t>費用請求発生ポイント</t>
    <rPh sb="0" eb="2">
      <t>ヒヨウ</t>
    </rPh>
    <rPh sb="2" eb="4">
      <t>セイキュウ</t>
    </rPh>
    <rPh sb="4" eb="6">
      <t>ハッセイ</t>
    </rPh>
    <phoneticPr fontId="2"/>
  </si>
  <si>
    <t>マイルストーン期間（費用請求発生ポイント：期初）</t>
    <rPh sb="21" eb="23">
      <t>キショ</t>
    </rPh>
    <phoneticPr fontId="2"/>
  </si>
  <si>
    <t>長期投与</t>
    <rPh sb="0" eb="2">
      <t>チョウキ</t>
    </rPh>
    <rPh sb="2" eb="4">
      <t>トウヨ</t>
    </rPh>
    <phoneticPr fontId="2"/>
  </si>
  <si>
    <t>脱落</t>
    <rPh sb="0" eb="2">
      <t>ダツラク</t>
    </rPh>
    <phoneticPr fontId="2"/>
  </si>
  <si>
    <t>脱落症例（発生時のみ）</t>
    <rPh sb="0" eb="2">
      <t>ダツラク</t>
    </rPh>
    <rPh sb="2" eb="4">
      <t>ショウレイ</t>
    </rPh>
    <rPh sb="5" eb="7">
      <t>ハッセイ</t>
    </rPh>
    <rPh sb="7" eb="8">
      <t>ジ</t>
    </rPh>
    <phoneticPr fontId="2"/>
  </si>
  <si>
    <t>004</t>
    <phoneticPr fontId="2"/>
  </si>
  <si>
    <t>前観察</t>
    <rPh sb="0" eb="1">
      <t>マエ</t>
    </rPh>
    <rPh sb="1" eb="3">
      <t>カンサツ</t>
    </rPh>
    <phoneticPr fontId="2"/>
  </si>
  <si>
    <t>投薬</t>
    <rPh sb="0" eb="2">
      <t>トウヤク</t>
    </rPh>
    <phoneticPr fontId="2"/>
  </si>
  <si>
    <t>後観察</t>
    <rPh sb="0" eb="1">
      <t>アト</t>
    </rPh>
    <rPh sb="1" eb="3">
      <t>カンサツ</t>
    </rPh>
    <phoneticPr fontId="2"/>
  </si>
  <si>
    <t>全体</t>
    <rPh sb="0" eb="2">
      <t>ゼンタイ</t>
    </rPh>
    <phoneticPr fontId="2"/>
  </si>
  <si>
    <t>投与期間（週）</t>
    <rPh sb="0" eb="2">
      <t>トウヨ</t>
    </rPh>
    <rPh sb="2" eb="4">
      <t>キカン</t>
    </rPh>
    <rPh sb="5" eb="6">
      <t>シュウ</t>
    </rPh>
    <phoneticPr fontId="2"/>
  </si>
  <si>
    <t>1例あたりの
総来院回数</t>
    <rPh sb="1" eb="2">
      <t>レイ</t>
    </rPh>
    <rPh sb="7" eb="8">
      <t>ソウ</t>
    </rPh>
    <rPh sb="8" eb="10">
      <t>ライイン</t>
    </rPh>
    <rPh sb="10" eb="12">
      <t>カイスウ</t>
    </rPh>
    <phoneticPr fontId="2"/>
  </si>
  <si>
    <t>（内訳）</t>
    <rPh sb="1" eb="3">
      <t>ウチワケ</t>
    </rPh>
    <phoneticPr fontId="2"/>
  </si>
  <si>
    <t>前観察期間</t>
    <rPh sb="0" eb="1">
      <t>マエ</t>
    </rPh>
    <rPh sb="1" eb="3">
      <t>カンサツ</t>
    </rPh>
    <rPh sb="3" eb="5">
      <t>キカン</t>
    </rPh>
    <phoneticPr fontId="2"/>
  </si>
  <si>
    <t>後観察期間</t>
    <rPh sb="0" eb="1">
      <t>アト</t>
    </rPh>
    <rPh sb="1" eb="3">
      <t>カンサツ</t>
    </rPh>
    <rPh sb="3" eb="5">
      <t>キカン</t>
    </rPh>
    <phoneticPr fontId="2"/>
  </si>
  <si>
    <t>＜長期投与（延長サイクル）に係る経費＞</t>
    <rPh sb="1" eb="3">
      <t>チョウキ</t>
    </rPh>
    <rPh sb="3" eb="5">
      <t>トウヨ</t>
    </rPh>
    <rPh sb="6" eb="8">
      <t>エンチョウ</t>
    </rPh>
    <rPh sb="14" eb="15">
      <t>カカ</t>
    </rPh>
    <rPh sb="16" eb="18">
      <t>ケイヒ</t>
    </rPh>
    <phoneticPr fontId="2"/>
  </si>
  <si>
    <t>整理番号：</t>
    <phoneticPr fontId="2"/>
  </si>
  <si>
    <t>******</t>
    <phoneticPr fontId="2"/>
  </si>
  <si>
    <t>f')臨床試験研究経費</t>
    <rPh sb="3" eb="5">
      <t>リンショウ</t>
    </rPh>
    <rPh sb="5" eb="7">
      <t>シケン</t>
    </rPh>
    <rPh sb="7" eb="9">
      <t>ケンキュウ</t>
    </rPh>
    <rPh sb="9" eb="11">
      <t>ケイヒ</t>
    </rPh>
    <phoneticPr fontId="2"/>
  </si>
  <si>
    <t>g')被験者負担軽減費</t>
    <rPh sb="3" eb="6">
      <t>ヒケンシャ</t>
    </rPh>
    <rPh sb="6" eb="8">
      <t>フタン</t>
    </rPh>
    <rPh sb="8" eb="10">
      <t>ケイゲン</t>
    </rPh>
    <rPh sb="10" eb="11">
      <t>ヒ</t>
    </rPh>
    <phoneticPr fontId="2"/>
  </si>
  <si>
    <t>h')治験実施経費</t>
    <rPh sb="3" eb="5">
      <t>チケン</t>
    </rPh>
    <rPh sb="5" eb="7">
      <t>ジッシ</t>
    </rPh>
    <rPh sb="7" eb="9">
      <t>ケイヒ</t>
    </rPh>
    <phoneticPr fontId="2"/>
  </si>
  <si>
    <t>i')治験薬（機器）管理費</t>
    <rPh sb="3" eb="5">
      <t>チケン</t>
    </rPh>
    <rPh sb="5" eb="6">
      <t>ヤク</t>
    </rPh>
    <rPh sb="7" eb="9">
      <t>キキ</t>
    </rPh>
    <rPh sb="10" eb="13">
      <t>カンリヒ</t>
    </rPh>
    <phoneticPr fontId="2"/>
  </si>
  <si>
    <t>j')検査管理費</t>
    <rPh sb="3" eb="5">
      <t>ケンサ</t>
    </rPh>
    <rPh sb="5" eb="7">
      <t>カンリ</t>
    </rPh>
    <rPh sb="7" eb="8">
      <t>ヒ</t>
    </rPh>
    <phoneticPr fontId="2"/>
  </si>
  <si>
    <t>k')放射線管理費</t>
    <rPh sb="3" eb="6">
      <t>ホウシャセン</t>
    </rPh>
    <rPh sb="6" eb="8">
      <t>カンリ</t>
    </rPh>
    <rPh sb="8" eb="9">
      <t>ヒ</t>
    </rPh>
    <phoneticPr fontId="2"/>
  </si>
  <si>
    <t>l')看護管理費</t>
    <rPh sb="3" eb="5">
      <t>カンゴ</t>
    </rPh>
    <rPh sb="5" eb="7">
      <t>カンリ</t>
    </rPh>
    <rPh sb="7" eb="8">
      <t>ヒ</t>
    </rPh>
    <phoneticPr fontId="2"/>
  </si>
  <si>
    <t>m')管理費</t>
    <rPh sb="3" eb="6">
      <t>カンリヒ</t>
    </rPh>
    <phoneticPr fontId="2"/>
  </si>
  <si>
    <t>n')直接経費計</t>
    <rPh sb="3" eb="5">
      <t>チョクセツ</t>
    </rPh>
    <rPh sb="5" eb="7">
      <t>ケイヒ</t>
    </rPh>
    <rPh sb="7" eb="8">
      <t>ケイ</t>
    </rPh>
    <phoneticPr fontId="2"/>
  </si>
  <si>
    <t>f')～ｌ')の合計額の20%に相当する額</t>
    <rPh sb="8" eb="10">
      <t>ゴウケイ</t>
    </rPh>
    <rPh sb="10" eb="11">
      <t>ガク</t>
    </rPh>
    <rPh sb="16" eb="18">
      <t>ソウトウ</t>
    </rPh>
    <rPh sb="20" eb="21">
      <t>ガク</t>
    </rPh>
    <phoneticPr fontId="2"/>
  </si>
  <si>
    <t>f')～m')の合計額</t>
    <rPh sb="8" eb="10">
      <t>ゴウケイ</t>
    </rPh>
    <rPh sb="10" eb="11">
      <t>ガク</t>
    </rPh>
    <phoneticPr fontId="2"/>
  </si>
  <si>
    <t>n')の30%に相当する額</t>
    <rPh sb="8" eb="10">
      <t>ソウトウ</t>
    </rPh>
    <rPh sb="12" eb="13">
      <t>ガク</t>
    </rPh>
    <phoneticPr fontId="2"/>
  </si>
  <si>
    <t>%</t>
    <phoneticPr fontId="2"/>
  </si>
  <si>
    <t>h)外部CRC管理経費</t>
    <rPh sb="2" eb="4">
      <t>ガイブ</t>
    </rPh>
    <rPh sb="7" eb="9">
      <t>カンリ</t>
    </rPh>
    <rPh sb="9" eb="11">
      <t>ケイヒ</t>
    </rPh>
    <phoneticPr fontId="2"/>
  </si>
  <si>
    <t>q)外部CRC管理経費</t>
    <phoneticPr fontId="2"/>
  </si>
  <si>
    <t>h')外部CRC管理経費</t>
    <rPh sb="3" eb="5">
      <t>ガイブ</t>
    </rPh>
    <rPh sb="8" eb="10">
      <t>カンリ</t>
    </rPh>
    <rPh sb="10" eb="12">
      <t>ケイヒ</t>
    </rPh>
    <phoneticPr fontId="2"/>
  </si>
  <si>
    <t>×</t>
    <phoneticPr fontId="2"/>
  </si>
  <si>
    <t>　（なお、支払済の費用は脱落が生じても返金いたしません。）</t>
    <phoneticPr fontId="2"/>
  </si>
  <si>
    <t>* 投与開始時（初回）は40％とし、2回目以降は同じ割合で最大4回までのマイルトーン期間を設定します。</t>
    <rPh sb="2" eb="4">
      <t>トウヨ</t>
    </rPh>
    <rPh sb="4" eb="6">
      <t>カイシ</t>
    </rPh>
    <rPh sb="6" eb="7">
      <t>ジ</t>
    </rPh>
    <rPh sb="8" eb="10">
      <t>ショカイ</t>
    </rPh>
    <rPh sb="19" eb="20">
      <t>カイ</t>
    </rPh>
    <rPh sb="20" eb="21">
      <t>メ</t>
    </rPh>
    <rPh sb="21" eb="23">
      <t>イコウ</t>
    </rPh>
    <rPh sb="24" eb="25">
      <t>オナ</t>
    </rPh>
    <rPh sb="26" eb="28">
      <t>ワリアイ</t>
    </rPh>
    <rPh sb="29" eb="31">
      <t>サイダイ</t>
    </rPh>
    <rPh sb="32" eb="33">
      <t>カイ</t>
    </rPh>
    <rPh sb="42" eb="44">
      <t>キカン</t>
    </rPh>
    <rPh sb="45" eb="47">
      <t>セッテイ</t>
    </rPh>
    <phoneticPr fontId="2"/>
  </si>
  <si>
    <t>* 初回契約時に請求します。</t>
    <rPh sb="2" eb="4">
      <t>ショカイ</t>
    </rPh>
    <rPh sb="4" eb="6">
      <t>ケイヤク</t>
    </rPh>
    <rPh sb="6" eb="7">
      <t>ジ</t>
    </rPh>
    <rPh sb="8" eb="10">
      <t>セイキュウ</t>
    </rPh>
    <phoneticPr fontId="2"/>
  </si>
  <si>
    <t>* 期間内に脱落があった場合は、当該症例の次回以降のマイルストーン期間の請求は行いません。</t>
    <rPh sb="6" eb="8">
      <t>ダツラク</t>
    </rPh>
    <rPh sb="16" eb="18">
      <t>トウガイ</t>
    </rPh>
    <rPh sb="18" eb="20">
      <t>ショウレイ</t>
    </rPh>
    <rPh sb="23" eb="25">
      <t>イコウ</t>
    </rPh>
    <rPh sb="33" eb="35">
      <t>キカン</t>
    </rPh>
    <rPh sb="39" eb="40">
      <t>オコナ</t>
    </rPh>
    <phoneticPr fontId="2"/>
  </si>
  <si>
    <t>* 費用請求の発生ポイントは症例毎にマイルストーン期間の期初とし、あらかじめ定めた当該期間の単価を請求します。</t>
    <rPh sb="2" eb="4">
      <t>ヒヨウ</t>
    </rPh>
    <rPh sb="4" eb="6">
      <t>セイキュウ</t>
    </rPh>
    <rPh sb="7" eb="9">
      <t>ハッセイ</t>
    </rPh>
    <rPh sb="14" eb="16">
      <t>ショウレイ</t>
    </rPh>
    <rPh sb="16" eb="17">
      <t>ゴト</t>
    </rPh>
    <rPh sb="25" eb="27">
      <t>キカン</t>
    </rPh>
    <rPh sb="28" eb="30">
      <t>キショ</t>
    </rPh>
    <rPh sb="38" eb="39">
      <t>サダ</t>
    </rPh>
    <rPh sb="41" eb="43">
      <t>トウガイ</t>
    </rPh>
    <rPh sb="43" eb="45">
      <t>キカン</t>
    </rPh>
    <rPh sb="46" eb="48">
      <t>タンカ</t>
    </rPh>
    <rPh sb="49" eb="51">
      <t>セイキュウ</t>
    </rPh>
    <phoneticPr fontId="2"/>
  </si>
  <si>
    <t>* 長期投与または延長サイクル治験の場合、マイルストーン期間終了後の請求単価を別途設定することが可能です。</t>
    <rPh sb="2" eb="4">
      <t>チョウキ</t>
    </rPh>
    <rPh sb="4" eb="6">
      <t>トウヨ</t>
    </rPh>
    <rPh sb="9" eb="11">
      <t>エンチョウ</t>
    </rPh>
    <rPh sb="15" eb="17">
      <t>チケン</t>
    </rPh>
    <rPh sb="18" eb="20">
      <t>バアイ</t>
    </rPh>
    <rPh sb="34" eb="36">
      <t>セイキュウ</t>
    </rPh>
    <rPh sb="36" eb="38">
      <t>タンカ</t>
    </rPh>
    <rPh sb="39" eb="41">
      <t>ベット</t>
    </rPh>
    <rPh sb="41" eb="43">
      <t>セッテイ</t>
    </rPh>
    <rPh sb="48" eb="50">
      <t>カノウ</t>
    </rPh>
    <phoneticPr fontId="2"/>
  </si>
  <si>
    <t>　（長期試験として再契約する場合のみマイルストーン期間を設定せずに初回から当該設定の利用が可能です。）</t>
    <rPh sb="28" eb="30">
      <t>セッテイ</t>
    </rPh>
    <rPh sb="33" eb="35">
      <t>ショカイ</t>
    </rPh>
    <rPh sb="37" eb="39">
      <t>トウガイ</t>
    </rPh>
    <rPh sb="39" eb="41">
      <t>セッテイ</t>
    </rPh>
    <rPh sb="42" eb="44">
      <t>リヨウ</t>
    </rPh>
    <rPh sb="45" eb="47">
      <t>カノウ</t>
    </rPh>
    <phoneticPr fontId="2"/>
  </si>
  <si>
    <t>* 費用請求の発生は設定期間の期初とし、別途作成したポイント表によりあらかじめ定めた当該期間の単価を請求します。</t>
    <rPh sb="10" eb="12">
      <t>セッテイ</t>
    </rPh>
    <rPh sb="20" eb="22">
      <t>ベット</t>
    </rPh>
    <rPh sb="22" eb="24">
      <t>サクセイ</t>
    </rPh>
    <rPh sb="30" eb="31">
      <t>ヒョウ</t>
    </rPh>
    <phoneticPr fontId="2"/>
  </si>
  <si>
    <t>* 本症例に至らなかった場合（脱落症例）に請求します。</t>
    <rPh sb="2" eb="3">
      <t>ホン</t>
    </rPh>
    <rPh sb="3" eb="5">
      <t>ショウレイ</t>
    </rPh>
    <rPh sb="6" eb="7">
      <t>イタ</t>
    </rPh>
    <rPh sb="12" eb="14">
      <t>バアイ</t>
    </rPh>
    <rPh sb="15" eb="17">
      <t>ダツラク</t>
    </rPh>
    <rPh sb="17" eb="19">
      <t>ショウレイ</t>
    </rPh>
    <rPh sb="21" eb="23">
      <t>セイキュウ</t>
    </rPh>
    <phoneticPr fontId="2"/>
  </si>
  <si>
    <t>長期投与
延長ｻｲｸﾙ</t>
    <rPh sb="0" eb="2">
      <t>チョウキ</t>
    </rPh>
    <rPh sb="2" eb="4">
      <t>トウヨ</t>
    </rPh>
    <rPh sb="5" eb="7">
      <t>エンチョウ</t>
    </rPh>
    <phoneticPr fontId="2"/>
  </si>
  <si>
    <t>005</t>
    <phoneticPr fontId="2"/>
  </si>
  <si>
    <t>№1</t>
    <phoneticPr fontId="2"/>
  </si>
  <si>
    <t>・本確認表に基づき、経費を請求いたします。</t>
    <rPh sb="1" eb="2">
      <t>ホン</t>
    </rPh>
    <rPh sb="2" eb="4">
      <t>カクニン</t>
    </rPh>
    <rPh sb="4" eb="5">
      <t>ヒョウ</t>
    </rPh>
    <rPh sb="6" eb="7">
      <t>モト</t>
    </rPh>
    <rPh sb="10" eb="12">
      <t>ケイヒ</t>
    </rPh>
    <rPh sb="13" eb="15">
      <t>セイキュウ</t>
    </rPh>
    <phoneticPr fontId="2"/>
  </si>
  <si>
    <t>・費用発生後の返還請求には応じかねますのでご了承願います。</t>
    <rPh sb="1" eb="3">
      <t>ヒヨウ</t>
    </rPh>
    <rPh sb="3" eb="5">
      <t>ハッセイ</t>
    </rPh>
    <rPh sb="5" eb="6">
      <t>ゴ</t>
    </rPh>
    <phoneticPr fontId="2"/>
  </si>
  <si>
    <t>住所：　〒
（請求書送付先）</t>
    <phoneticPr fontId="2"/>
  </si>
  <si>
    <t>　　＊お手数ですが、上記内容をご確認いただきましたら、下記にご記入の上、FAXにて本書をご返信くださいますよう</t>
    <rPh sb="4" eb="6">
      <t>テスウ</t>
    </rPh>
    <rPh sb="10" eb="12">
      <t>ジョウキ</t>
    </rPh>
    <rPh sb="12" eb="14">
      <t>ナイヨウ</t>
    </rPh>
    <rPh sb="16" eb="18">
      <t>カクニン</t>
    </rPh>
    <rPh sb="27" eb="29">
      <t>カキ</t>
    </rPh>
    <rPh sb="31" eb="33">
      <t>キニュウ</t>
    </rPh>
    <rPh sb="34" eb="35">
      <t>ウエ</t>
    </rPh>
    <rPh sb="41" eb="43">
      <t>ホンショ</t>
    </rPh>
    <rPh sb="45" eb="47">
      <t>ヘンシン</t>
    </rPh>
    <phoneticPr fontId="2"/>
  </si>
  <si>
    <t>　　　お願いいたします。</t>
    <phoneticPr fontId="2"/>
  </si>
  <si>
    <t>====================================　このままご返送ください　===================================================</t>
    <rPh sb="42" eb="44">
      <t>ヘンソウ</t>
    </rPh>
    <phoneticPr fontId="2"/>
  </si>
  <si>
    <t>（別紙２）</t>
    <rPh sb="1" eb="3">
      <t>ベッシ</t>
    </rPh>
    <phoneticPr fontId="2"/>
  </si>
  <si>
    <t>治験経費算出表（外部CRC用）</t>
    <rPh sb="0" eb="2">
      <t>チケン</t>
    </rPh>
    <rPh sb="2" eb="4">
      <t>ケイヒ</t>
    </rPh>
    <rPh sb="4" eb="6">
      <t>サンシュツ</t>
    </rPh>
    <rPh sb="6" eb="7">
      <t>ヒョウ</t>
    </rPh>
    <phoneticPr fontId="2"/>
  </si>
  <si>
    <t>旅費の場合、東北大学旅費規程により算出</t>
    <rPh sb="0" eb="2">
      <t>リョヒ</t>
    </rPh>
    <rPh sb="3" eb="5">
      <t>バアイ</t>
    </rPh>
    <rPh sb="6" eb="8">
      <t>トウホク</t>
    </rPh>
    <rPh sb="8" eb="10">
      <t>ダイガク</t>
    </rPh>
    <rPh sb="10" eb="12">
      <t>リョヒ</t>
    </rPh>
    <rPh sb="12" eb="14">
      <t>キテイ</t>
    </rPh>
    <rPh sb="17" eb="19">
      <t>サンシュツ</t>
    </rPh>
    <phoneticPr fontId="2"/>
  </si>
  <si>
    <t>i)治験薬（機器）管理費</t>
    <rPh sb="2" eb="4">
      <t>チケン</t>
    </rPh>
    <rPh sb="4" eb="5">
      <t>ヤク</t>
    </rPh>
    <rPh sb="6" eb="8">
      <t>キキ</t>
    </rPh>
    <rPh sb="9" eb="12">
      <t>カンリヒ</t>
    </rPh>
    <phoneticPr fontId="2"/>
  </si>
  <si>
    <t>m)管理費</t>
    <rPh sb="2" eb="5">
      <t>カンリヒ</t>
    </rPh>
    <phoneticPr fontId="2"/>
  </si>
  <si>
    <t>f)～ｌ)の合計額の20%に相当する額</t>
    <rPh sb="6" eb="8">
      <t>ゴウケイ</t>
    </rPh>
    <rPh sb="8" eb="9">
      <t>ガク</t>
    </rPh>
    <rPh sb="14" eb="16">
      <t>ソウトウ</t>
    </rPh>
    <rPh sb="18" eb="19">
      <t>ガク</t>
    </rPh>
    <phoneticPr fontId="2"/>
  </si>
  <si>
    <t>n)直接経費計</t>
    <rPh sb="2" eb="4">
      <t>チョクセツ</t>
    </rPh>
    <rPh sb="4" eb="6">
      <t>ケイヒ</t>
    </rPh>
    <rPh sb="6" eb="7">
      <t>ケイ</t>
    </rPh>
    <phoneticPr fontId="2"/>
  </si>
  <si>
    <t>f)～m)の合計額</t>
    <rPh sb="6" eb="8">
      <t>ゴウケイ</t>
    </rPh>
    <rPh sb="8" eb="9">
      <t>ガク</t>
    </rPh>
    <phoneticPr fontId="2"/>
  </si>
  <si>
    <t>n)の30%に相当する額</t>
    <rPh sb="7" eb="9">
      <t>ソウトウ</t>
    </rPh>
    <rPh sb="11" eb="12">
      <t>ガク</t>
    </rPh>
    <phoneticPr fontId="2"/>
  </si>
  <si>
    <t>＜後観察期間に係る経費＞</t>
    <rPh sb="1" eb="2">
      <t>アト</t>
    </rPh>
    <rPh sb="2" eb="4">
      <t>カンサツ</t>
    </rPh>
    <rPh sb="4" eb="6">
      <t>キカン</t>
    </rPh>
    <rPh sb="7" eb="8">
      <t>カカ</t>
    </rPh>
    <rPh sb="9" eb="11">
      <t>ケイヒ</t>
    </rPh>
    <phoneticPr fontId="2"/>
  </si>
  <si>
    <t>o)臨床試験研究経費</t>
    <rPh sb="2" eb="4">
      <t>リンショウ</t>
    </rPh>
    <rPh sb="4" eb="6">
      <t>シケン</t>
    </rPh>
    <rPh sb="6" eb="8">
      <t>ケンキュウ</t>
    </rPh>
    <rPh sb="8" eb="10">
      <t>ケイヒ</t>
    </rPh>
    <phoneticPr fontId="2"/>
  </si>
  <si>
    <t>p)被験者負担軽減費</t>
    <rPh sb="2" eb="5">
      <t>ヒケンシャ</t>
    </rPh>
    <rPh sb="5" eb="7">
      <t>フタン</t>
    </rPh>
    <rPh sb="7" eb="9">
      <t>ケイゲン</t>
    </rPh>
    <rPh sb="9" eb="10">
      <t>ヒ</t>
    </rPh>
    <phoneticPr fontId="2"/>
  </si>
  <si>
    <t>r)管理費</t>
    <rPh sb="2" eb="5">
      <t>カンリヒ</t>
    </rPh>
    <phoneticPr fontId="2"/>
  </si>
  <si>
    <t>o)～q)の合計額の20%に相当する額</t>
    <rPh sb="6" eb="8">
      <t>ゴウケイ</t>
    </rPh>
    <rPh sb="8" eb="9">
      <t>ガク</t>
    </rPh>
    <rPh sb="14" eb="16">
      <t>ソウトウ</t>
    </rPh>
    <rPh sb="18" eb="19">
      <t>ガク</t>
    </rPh>
    <phoneticPr fontId="2"/>
  </si>
  <si>
    <t>s)直接経費計</t>
    <rPh sb="2" eb="4">
      <t>チョクセツ</t>
    </rPh>
    <rPh sb="4" eb="6">
      <t>ケイヒ</t>
    </rPh>
    <rPh sb="6" eb="7">
      <t>ケイ</t>
    </rPh>
    <phoneticPr fontId="2"/>
  </si>
  <si>
    <t>o)～r)の合計額</t>
    <rPh sb="6" eb="8">
      <t>ゴウケイ</t>
    </rPh>
    <rPh sb="8" eb="9">
      <t>ガク</t>
    </rPh>
    <phoneticPr fontId="2"/>
  </si>
  <si>
    <t>s)の30%に相当する額</t>
    <rPh sb="7" eb="9">
      <t>ソウトウ</t>
    </rPh>
    <rPh sb="11" eb="12">
      <t>ガク</t>
    </rPh>
    <phoneticPr fontId="2"/>
  </si>
  <si>
    <r>
      <t xml:space="preserve">E) </t>
    </r>
    <r>
      <rPr>
        <sz val="9"/>
        <rFont val="ＭＳ Ｐゴシック"/>
        <family val="3"/>
        <charset val="128"/>
      </rPr>
      <t>合計</t>
    </r>
    <rPh sb="3" eb="5">
      <t>ゴウケイ</t>
    </rPh>
    <phoneticPr fontId="2"/>
  </si>
  <si>
    <r>
      <t xml:space="preserve">D) </t>
    </r>
    <r>
      <rPr>
        <sz val="9"/>
        <rFont val="ＭＳ Ｐゴシック"/>
        <family val="3"/>
        <charset val="128"/>
      </rPr>
      <t>合計</t>
    </r>
    <rPh sb="3" eb="5">
      <t>ゴウケイ</t>
    </rPh>
    <phoneticPr fontId="2"/>
  </si>
  <si>
    <t>q)治験実施経費</t>
    <phoneticPr fontId="2"/>
  </si>
  <si>
    <t>V</t>
    <phoneticPr fontId="2"/>
  </si>
  <si>
    <t>　※原則、請求書再発行はいたしかねますのであらかじめご留意ください。</t>
    <phoneticPr fontId="2"/>
  </si>
  <si>
    <r>
      <t>・</t>
    </r>
    <r>
      <rPr>
        <u/>
        <sz val="12"/>
        <color indexed="10"/>
        <rFont val="ＭＳ Ｐゴシック"/>
        <family val="3"/>
        <charset val="128"/>
      </rPr>
      <t>ご入金は請求書発行日より30日以内となります。</t>
    </r>
    <r>
      <rPr>
        <sz val="12"/>
        <color indexed="10"/>
        <rFont val="ＭＳ Ｐゴシック"/>
        <family val="3"/>
        <charset val="128"/>
      </rPr>
      <t>（期限内にご入金がない場合､延滞金が発生します。）</t>
    </r>
    <phoneticPr fontId="2"/>
  </si>
  <si>
    <t>設定してください。例） Visit1-Visit8</t>
    <rPh sb="0" eb="2">
      <t>セッテイ</t>
    </rPh>
    <rPh sb="9" eb="10">
      <t>レイ</t>
    </rPh>
    <phoneticPr fontId="2"/>
  </si>
  <si>
    <t>設定してください。例） Visit9-Visit11</t>
  </si>
  <si>
    <t>設定してください。例） Visit12-Visit14</t>
  </si>
  <si>
    <t>設定してください。例） Visit15-Visit17</t>
  </si>
  <si>
    <t>設定してください。例） Visit18-Visit20</t>
  </si>
  <si>
    <t>設定してください。例）6ヶ月毎、１ヶ月毎</t>
    <rPh sb="9" eb="10">
      <t>レイ</t>
    </rPh>
    <rPh sb="13" eb="14">
      <t>ゲツ</t>
    </rPh>
    <rPh sb="14" eb="15">
      <t>ゴト</t>
    </rPh>
    <rPh sb="18" eb="19">
      <t>ゲツ</t>
    </rPh>
    <rPh sb="19" eb="20">
      <t>ゴト</t>
    </rPh>
    <phoneticPr fontId="2"/>
  </si>
  <si>
    <t>西暦　20    年　　月　　日</t>
    <rPh sb="0" eb="2">
      <t>セイレキ</t>
    </rPh>
    <rPh sb="9" eb="10">
      <t>ネン</t>
    </rPh>
    <rPh sb="12" eb="13">
      <t>ガツ</t>
    </rPh>
    <rPh sb="15" eb="16">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</si>
</sst>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83" formatCode="#,##0_ &quot;円&quot;\ "/>
  </numFmts>
  <fonts count="30"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20"/>
      <name val="ＭＳ Ｐゴシック"/>
      <family val="3"/>
      <charset val="128"/>
    </font>
    <font>
      <sz val="11"/>
      <color indexed="8"/>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18"/>
      <name val="ＭＳ Ｐゴシック"/>
      <family val="3"/>
      <charset val="128"/>
    </font>
    <font>
      <sz val="9"/>
      <name val="ＭＳ Ｐゴシック"/>
      <family val="3"/>
      <charset val="128"/>
    </font>
    <font>
      <u/>
      <sz val="12"/>
      <name val="ＭＳ Ｐゴシック"/>
      <family val="3"/>
      <charset val="128"/>
    </font>
    <font>
      <b/>
      <sz val="16"/>
      <name val="ＭＳ Ｐゴシック"/>
      <family val="3"/>
      <charset val="128"/>
    </font>
    <font>
      <b/>
      <sz val="9"/>
      <name val="ＭＳ Ｐゴシック"/>
      <family val="3"/>
      <charset val="128"/>
    </font>
    <font>
      <sz val="12"/>
      <color indexed="10"/>
      <name val="ＭＳ Ｐゴシック"/>
      <family val="3"/>
      <charset val="128"/>
    </font>
    <font>
      <u/>
      <sz val="12"/>
      <color indexed="10"/>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b/>
      <sz val="12"/>
      <color rgb="FFFF0000"/>
      <name val="ＭＳ Ｐゴシック"/>
      <family val="3"/>
      <charset val="128"/>
    </font>
    <font>
      <b/>
      <sz val="12"/>
      <color theme="3"/>
      <name val="ＭＳ Ｐゴシック"/>
      <family val="3"/>
      <charset val="128"/>
    </font>
    <font>
      <b/>
      <sz val="10"/>
      <color rgb="FFFF0000"/>
      <name val="ＭＳ Ｐゴシック"/>
      <family val="3"/>
      <charset val="128"/>
    </font>
    <font>
      <sz val="11"/>
      <color theme="3"/>
      <name val="ＭＳ Ｐゴシック"/>
      <family val="3"/>
      <charset val="128"/>
    </font>
    <font>
      <u/>
      <sz val="12"/>
      <color rgb="FFFF0000"/>
      <name val="ＭＳ Ｐゴシック"/>
      <family val="3"/>
      <charset val="128"/>
    </font>
    <font>
      <strike/>
      <sz val="11"/>
      <color theme="3"/>
      <name val="ＭＳ Ｐゴシック"/>
      <family val="3"/>
      <charset val="128"/>
    </font>
    <font>
      <b/>
      <sz val="14"/>
      <color theme="0" tint="-0.499984740745262"/>
      <name val="ＭＳ Ｐゴシック"/>
      <family val="3"/>
      <charset val="128"/>
    </font>
    <font>
      <b/>
      <sz val="10"/>
      <color theme="0" tint="-0.499984740745262"/>
      <name val="ＭＳ Ｐゴシック"/>
      <family val="3"/>
      <charset val="128"/>
    </font>
  </fonts>
  <fills count="7">
    <fill>
      <patternFill patternType="none"/>
    </fill>
    <fill>
      <patternFill patternType="gray125"/>
    </fill>
    <fill>
      <patternFill patternType="solid">
        <fgColor indexed="14"/>
        <bgColor indexed="64"/>
      </patternFill>
    </fill>
    <fill>
      <patternFill patternType="solid">
        <fgColor indexed="43"/>
        <bgColor indexed="64"/>
      </patternFill>
    </fill>
    <fill>
      <patternFill patternType="solid">
        <fgColor indexed="42"/>
        <bgColor indexed="64"/>
      </patternFill>
    </fill>
    <fill>
      <patternFill patternType="solid">
        <fgColor indexed="22"/>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right/>
      <top style="thin">
        <color indexed="64"/>
      </top>
      <bottom style="medium">
        <color indexed="64"/>
      </bottom>
      <diagonal/>
    </border>
    <border>
      <left style="medium">
        <color indexed="64"/>
      </left>
      <right style="medium">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0" fontId="3" fillId="0" borderId="0" xfId="0" applyFont="1">
      <alignment vertical="center"/>
    </xf>
    <xf numFmtId="0" fontId="0" fillId="0" borderId="0" xfId="0" applyFont="1" applyFill="1">
      <alignment vertical="center"/>
    </xf>
    <xf numFmtId="0" fontId="0" fillId="0" borderId="0" xfId="0" applyFill="1">
      <alignment vertical="center"/>
    </xf>
    <xf numFmtId="0" fontId="0" fillId="0" borderId="1" xfId="0" applyFill="1" applyBorder="1" applyAlignment="1"/>
    <xf numFmtId="0" fontId="0" fillId="2" borderId="1" xfId="0" applyFill="1" applyBorder="1" applyAlignment="1" applyProtection="1">
      <protection locked="0"/>
    </xf>
    <xf numFmtId="0" fontId="0" fillId="0" borderId="0" xfId="0" applyFont="1" applyFill="1" applyAlignment="1"/>
    <xf numFmtId="0" fontId="0" fillId="0" borderId="0" xfId="0" applyFont="1">
      <alignment vertical="center"/>
    </xf>
    <xf numFmtId="0" fontId="0" fillId="0" borderId="0" xfId="0" applyAlignment="1">
      <alignment horizontal="left"/>
    </xf>
    <xf numFmtId="0" fontId="0" fillId="0" borderId="0" xfId="0" applyFont="1" applyFill="1" applyAlignment="1">
      <alignment horizontal="center"/>
    </xf>
    <xf numFmtId="0" fontId="0" fillId="0" borderId="0" xfId="0" applyFill="1" applyBorder="1" applyAlignment="1"/>
    <xf numFmtId="0" fontId="0" fillId="0" borderId="0" xfId="0" applyFont="1" applyFill="1" applyBorder="1" applyAlignment="1"/>
    <xf numFmtId="0" fontId="0" fillId="0" borderId="1" xfId="0" applyFont="1" applyBorder="1" applyAlignment="1">
      <alignment vertical="center"/>
    </xf>
    <xf numFmtId="0" fontId="0" fillId="0" borderId="1" xfId="0" applyFont="1" applyFill="1" applyBorder="1" applyAlignment="1">
      <alignment horizontal="center"/>
    </xf>
    <xf numFmtId="0" fontId="5" fillId="0" borderId="1" xfId="0" applyFont="1" applyBorder="1" applyAlignment="1">
      <alignment horizontal="center" vertical="center"/>
    </xf>
    <xf numFmtId="0" fontId="5" fillId="0" borderId="1" xfId="0" applyFont="1" applyBorder="1">
      <alignment vertical="center"/>
    </xf>
    <xf numFmtId="0" fontId="5" fillId="3" borderId="1" xfId="0" applyFont="1" applyFill="1" applyBorder="1">
      <alignment vertical="center"/>
    </xf>
    <xf numFmtId="0" fontId="5" fillId="0" borderId="1" xfId="0" applyFont="1" applyBorder="1" applyAlignment="1">
      <alignment vertical="center"/>
    </xf>
    <xf numFmtId="0" fontId="0" fillId="0" borderId="0" xfId="0" applyFont="1" applyAlignment="1">
      <alignment horizontal="center"/>
    </xf>
    <xf numFmtId="0" fontId="0" fillId="0" borderId="0" xfId="0" applyFont="1" applyFill="1" applyAlignment="1">
      <alignment horizontal="left"/>
    </xf>
    <xf numFmtId="0" fontId="0" fillId="0" borderId="0" xfId="0" applyFont="1" applyFill="1" applyBorder="1">
      <alignment vertical="center"/>
    </xf>
    <xf numFmtId="0" fontId="0" fillId="0" borderId="0" xfId="0" applyBorder="1" applyAlignment="1">
      <alignment horizontal="center"/>
    </xf>
    <xf numFmtId="0" fontId="0" fillId="0" borderId="0" xfId="0" applyAlignment="1">
      <alignment horizontal="left" vertical="center"/>
    </xf>
    <xf numFmtId="0" fontId="19" fillId="0" borderId="0" xfId="0" applyFont="1">
      <alignment vertical="center"/>
    </xf>
    <xf numFmtId="0" fontId="19"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20" fillId="0" borderId="0" xfId="0" applyFont="1">
      <alignment vertical="center"/>
    </xf>
    <xf numFmtId="0" fontId="7" fillId="0" borderId="0" xfId="0" applyFont="1" applyFill="1">
      <alignment vertical="center"/>
    </xf>
    <xf numFmtId="0" fontId="8" fillId="0" borderId="0" xfId="0" applyFont="1">
      <alignment vertical="center"/>
    </xf>
    <xf numFmtId="0" fontId="7" fillId="0" borderId="0" xfId="0" applyFont="1" applyFill="1" applyBorder="1" applyAlignment="1">
      <alignment vertical="center"/>
    </xf>
    <xf numFmtId="177" fontId="7" fillId="0" borderId="0" xfId="0" applyNumberFormat="1" applyFont="1" applyFill="1" applyBorder="1" applyAlignment="1">
      <alignment vertical="center"/>
    </xf>
    <xf numFmtId="0" fontId="7" fillId="0" borderId="0" xfId="0" applyFont="1" applyFill="1" applyBorder="1">
      <alignment vertical="center"/>
    </xf>
    <xf numFmtId="38" fontId="0" fillId="0" borderId="0" xfId="1" applyFont="1" applyAlignment="1">
      <alignment horizontal="left" vertical="center"/>
    </xf>
    <xf numFmtId="38" fontId="0" fillId="0" borderId="0" xfId="1" applyFont="1">
      <alignment vertical="center"/>
    </xf>
    <xf numFmtId="38" fontId="7" fillId="0" borderId="0" xfId="1" applyFont="1">
      <alignment vertical="center"/>
    </xf>
    <xf numFmtId="38" fontId="7" fillId="0" borderId="0" xfId="1" applyFont="1" applyFill="1" applyBorder="1">
      <alignment vertical="center"/>
    </xf>
    <xf numFmtId="38" fontId="7" fillId="0" borderId="0" xfId="1" applyFont="1" applyFill="1">
      <alignment vertical="center"/>
    </xf>
    <xf numFmtId="38" fontId="0" fillId="0" borderId="0" xfId="1" applyFont="1" applyAlignment="1">
      <alignment horizontal="right" vertical="center"/>
    </xf>
    <xf numFmtId="0" fontId="9" fillId="0" borderId="0" xfId="0" applyFont="1">
      <alignment vertical="center"/>
    </xf>
    <xf numFmtId="0" fontId="21" fillId="0" borderId="0" xfId="0" applyFont="1">
      <alignment vertical="center"/>
    </xf>
    <xf numFmtId="38" fontId="9" fillId="0" borderId="0" xfId="1" applyFont="1">
      <alignment vertical="center"/>
    </xf>
    <xf numFmtId="0" fontId="9" fillId="0" borderId="0" xfId="0" applyFont="1" applyFill="1" applyBorder="1" applyAlignment="1">
      <alignment vertical="center"/>
    </xf>
    <xf numFmtId="177" fontId="22" fillId="0" borderId="0" xfId="0" applyNumberFormat="1" applyFont="1" applyFill="1" applyBorder="1" applyAlignment="1">
      <alignment vertical="center" wrapText="1"/>
    </xf>
    <xf numFmtId="14" fontId="9" fillId="0" borderId="1" xfId="1" applyNumberFormat="1" applyFont="1" applyFill="1" applyBorder="1" applyAlignment="1">
      <alignment horizontal="center" vertical="center"/>
    </xf>
    <xf numFmtId="0" fontId="9"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9" fontId="9" fillId="0" borderId="0" xfId="0" applyNumberFormat="1" applyFont="1" applyFill="1" applyBorder="1" applyAlignment="1">
      <alignment horizontal="center" vertical="center"/>
    </xf>
    <xf numFmtId="38" fontId="9" fillId="0" borderId="0" xfId="1" applyFont="1" applyFill="1" applyBorder="1" applyAlignment="1">
      <alignment horizontal="center" vertical="center"/>
    </xf>
    <xf numFmtId="9" fontId="9" fillId="0" borderId="0" xfId="0" applyNumberFormat="1" applyFont="1" applyFill="1" applyBorder="1" applyAlignment="1">
      <alignment vertical="center"/>
    </xf>
    <xf numFmtId="9" fontId="9" fillId="0" borderId="0" xfId="0" applyNumberFormat="1" applyFont="1" applyFill="1" applyBorder="1" applyAlignment="1">
      <alignment horizontal="right" vertical="center"/>
    </xf>
    <xf numFmtId="38" fontId="11" fillId="0" borderId="0" xfId="1" applyFont="1" applyFill="1" applyBorder="1" applyAlignment="1">
      <alignment horizontal="center"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7" fillId="0" borderId="0" xfId="0" applyFont="1" applyFill="1" applyBorder="1" applyAlignment="1">
      <alignment horizontal="center" vertical="center"/>
    </xf>
    <xf numFmtId="177" fontId="24" fillId="0" borderId="0" xfId="0" applyNumberFormat="1" applyFont="1" applyFill="1" applyBorder="1" applyAlignment="1">
      <alignment vertical="center" wrapText="1"/>
    </xf>
    <xf numFmtId="49" fontId="0" fillId="4" borderId="1" xfId="1" applyNumberFormat="1" applyFont="1" applyFill="1" applyBorder="1" applyAlignment="1">
      <alignment horizontal="center" vertical="center"/>
    </xf>
    <xf numFmtId="176" fontId="9" fillId="0" borderId="0" xfId="0" applyNumberFormat="1" applyFont="1">
      <alignment vertical="center"/>
    </xf>
    <xf numFmtId="0" fontId="13" fillId="0" borderId="0" xfId="0" applyFont="1" applyAlignment="1">
      <alignment vertical="center"/>
    </xf>
    <xf numFmtId="0" fontId="13" fillId="0" borderId="0" xfId="0" applyFont="1" applyAlignment="1">
      <alignment vertical="center" wrapText="1"/>
    </xf>
    <xf numFmtId="0" fontId="15" fillId="0" borderId="0" xfId="0" applyFont="1" applyAlignment="1">
      <alignment horizontal="center"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horizontal="left" vertical="center"/>
    </xf>
    <xf numFmtId="0" fontId="16" fillId="0" borderId="0" xfId="0" applyFo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9" fontId="13" fillId="4" borderId="5" xfId="0" applyNumberFormat="1" applyFont="1" applyFill="1" applyBorder="1" applyAlignment="1">
      <alignment vertical="center"/>
    </xf>
    <xf numFmtId="0" fontId="13" fillId="0" borderId="1" xfId="0" applyFont="1" applyBorder="1">
      <alignment vertical="center"/>
    </xf>
    <xf numFmtId="0" fontId="13" fillId="0" borderId="3" xfId="0" applyFont="1" applyBorder="1">
      <alignment vertical="center"/>
    </xf>
    <xf numFmtId="0" fontId="13" fillId="0" borderId="5" xfId="0" applyFont="1" applyBorder="1">
      <alignment vertical="center"/>
    </xf>
    <xf numFmtId="0" fontId="13" fillId="0" borderId="4" xfId="0" applyFont="1" applyBorder="1">
      <alignment vertical="center"/>
    </xf>
    <xf numFmtId="0" fontId="13" fillId="0" borderId="3" xfId="0" applyFont="1" applyBorder="1" applyAlignment="1">
      <alignment vertical="center"/>
    </xf>
    <xf numFmtId="0" fontId="13" fillId="0" borderId="0" xfId="0" applyFont="1" applyBorder="1">
      <alignment vertical="center"/>
    </xf>
    <xf numFmtId="0" fontId="13" fillId="3" borderId="0" xfId="0" applyFont="1" applyFill="1">
      <alignment vertical="center"/>
    </xf>
    <xf numFmtId="0" fontId="13" fillId="0" borderId="0" xfId="0" applyFont="1" applyFill="1">
      <alignment vertical="center"/>
    </xf>
    <xf numFmtId="0" fontId="13" fillId="3" borderId="4" xfId="0" applyFont="1" applyFill="1" applyBorder="1">
      <alignment vertical="center"/>
    </xf>
    <xf numFmtId="176" fontId="13" fillId="0" borderId="3" xfId="0" applyNumberFormat="1" applyFont="1" applyBorder="1" applyAlignment="1">
      <alignment vertical="center"/>
    </xf>
    <xf numFmtId="0" fontId="13" fillId="3" borderId="6" xfId="0" applyFont="1" applyFill="1" applyBorder="1">
      <alignment vertical="center"/>
    </xf>
    <xf numFmtId="0" fontId="13" fillId="0" borderId="7" xfId="0" applyFont="1" applyBorder="1">
      <alignment vertical="center"/>
    </xf>
    <xf numFmtId="0" fontId="13" fillId="0" borderId="8" xfId="0" applyFont="1" applyBorder="1">
      <alignment vertical="center"/>
    </xf>
    <xf numFmtId="0" fontId="13" fillId="0" borderId="9" xfId="0" applyFont="1" applyBorder="1">
      <alignment vertical="center"/>
    </xf>
    <xf numFmtId="0" fontId="13" fillId="0" borderId="2" xfId="0" applyFont="1" applyBorder="1">
      <alignment vertical="center"/>
    </xf>
    <xf numFmtId="0" fontId="13" fillId="0" borderId="10" xfId="0" applyFont="1" applyBorder="1">
      <alignment vertical="center"/>
    </xf>
    <xf numFmtId="3" fontId="13" fillId="0" borderId="3" xfId="0" applyNumberFormat="1" applyFont="1" applyBorder="1" applyAlignment="1">
      <alignment vertical="center"/>
    </xf>
    <xf numFmtId="0" fontId="16" fillId="0" borderId="0" xfId="0" applyFont="1" applyAlignment="1">
      <alignment vertical="center"/>
    </xf>
    <xf numFmtId="0" fontId="16" fillId="0" borderId="0" xfId="0" applyFont="1" applyAlignment="1">
      <alignment horizontal="right" vertical="center"/>
    </xf>
    <xf numFmtId="177" fontId="16" fillId="0" borderId="0" xfId="0" applyNumberFormat="1" applyFont="1" applyBorder="1" applyAlignment="1">
      <alignment vertical="center"/>
    </xf>
    <xf numFmtId="0" fontId="16" fillId="0" borderId="0" xfId="0" applyFont="1" applyAlignment="1">
      <alignment horizontal="center" vertical="center" wrapText="1"/>
    </xf>
    <xf numFmtId="183" fontId="16" fillId="0" borderId="0" xfId="0" applyNumberFormat="1" applyFont="1" applyBorder="1" applyAlignment="1">
      <alignment horizontal="right" vertical="center"/>
    </xf>
    <xf numFmtId="0" fontId="3" fillId="0" borderId="0" xfId="0" applyFont="1" applyBorder="1">
      <alignment vertical="center"/>
    </xf>
    <xf numFmtId="0" fontId="3" fillId="0" borderId="0" xfId="0" applyFont="1" applyAlignment="1">
      <alignment vertical="center"/>
    </xf>
    <xf numFmtId="0" fontId="3" fillId="0" borderId="0" xfId="0" applyFont="1" applyAlignment="1">
      <alignment horizontal="right" vertical="center"/>
    </xf>
    <xf numFmtId="177" fontId="3" fillId="0" borderId="0" xfId="0" applyNumberFormat="1" applyFont="1" applyBorder="1" applyAlignment="1">
      <alignment vertical="center"/>
    </xf>
    <xf numFmtId="9" fontId="7" fillId="0" borderId="0" xfId="0" applyNumberFormat="1" applyFont="1" applyFill="1" applyBorder="1" applyAlignment="1">
      <alignment vertical="center"/>
    </xf>
    <xf numFmtId="38" fontId="7" fillId="0" borderId="0" xfId="1" applyFont="1" applyFill="1" applyBorder="1" applyAlignment="1">
      <alignment vertical="center"/>
    </xf>
    <xf numFmtId="38" fontId="10" fillId="0" borderId="0" xfId="1" applyFont="1" applyFill="1" applyBorder="1" applyAlignment="1">
      <alignment horizontal="center" vertical="center"/>
    </xf>
    <xf numFmtId="9" fontId="10" fillId="0" borderId="0" xfId="0" applyNumberFormat="1" applyFont="1" applyFill="1" applyBorder="1" applyAlignment="1">
      <alignment horizontal="center" vertical="center"/>
    </xf>
    <xf numFmtId="0" fontId="13" fillId="0" borderId="0" xfId="0" applyFont="1" applyFill="1" applyBorder="1" applyAlignment="1">
      <alignment vertical="center"/>
    </xf>
    <xf numFmtId="177" fontId="13" fillId="0" borderId="0" xfId="0" applyNumberFormat="1" applyFont="1" applyFill="1" applyBorder="1" applyAlignment="1">
      <alignment vertical="center"/>
    </xf>
    <xf numFmtId="0" fontId="13" fillId="0" borderId="0" xfId="0" applyFont="1" applyFill="1" applyBorder="1">
      <alignment vertical="center"/>
    </xf>
    <xf numFmtId="38" fontId="13" fillId="0" borderId="0" xfId="1" applyFont="1" applyFill="1" applyBorder="1">
      <alignment vertical="center"/>
    </xf>
    <xf numFmtId="0" fontId="13" fillId="0" borderId="0" xfId="0" applyFont="1" applyFill="1" applyBorder="1" applyAlignment="1">
      <alignment horizontal="center" vertical="center"/>
    </xf>
    <xf numFmtId="38" fontId="13" fillId="0" borderId="0" xfId="1" applyFont="1" applyFill="1" applyBorder="1" applyAlignment="1">
      <alignment horizontal="center" vertical="center"/>
    </xf>
    <xf numFmtId="9" fontId="13" fillId="0" borderId="0" xfId="0" applyNumberFormat="1" applyFont="1" applyFill="1" applyBorder="1" applyAlignment="1">
      <alignment vertical="center"/>
    </xf>
    <xf numFmtId="38" fontId="13" fillId="0" borderId="0" xfId="1" applyFont="1" applyFill="1" applyBorder="1" applyAlignment="1">
      <alignment vertical="center"/>
    </xf>
    <xf numFmtId="0" fontId="0" fillId="0" borderId="4" xfId="0" applyFont="1" applyBorder="1" applyAlignment="1">
      <alignment horizontal="center" vertical="center"/>
    </xf>
    <xf numFmtId="14" fontId="9" fillId="6" borderId="1" xfId="1" applyNumberFormat="1" applyFont="1" applyFill="1" applyBorder="1" applyAlignment="1">
      <alignment horizontal="center" vertical="center"/>
    </xf>
    <xf numFmtId="0" fontId="25" fillId="0" borderId="1" xfId="0" applyFont="1" applyBorder="1" applyAlignment="1" applyProtection="1">
      <alignment vertical="center"/>
      <protection locked="0"/>
    </xf>
    <xf numFmtId="0" fontId="25" fillId="0" borderId="11" xfId="0" applyFont="1" applyBorder="1" applyAlignment="1" applyProtection="1">
      <alignment horizontal="center" vertical="center"/>
      <protection locked="0"/>
    </xf>
    <xf numFmtId="0" fontId="25" fillId="0" borderId="1" xfId="0" applyFont="1" applyBorder="1" applyAlignment="1" applyProtection="1">
      <alignment vertical="center" shrinkToFit="1"/>
      <protection locked="0"/>
    </xf>
    <xf numFmtId="0" fontId="25" fillId="0" borderId="1" xfId="0" applyFont="1" applyBorder="1" applyAlignment="1" applyProtection="1">
      <alignment vertical="center" wrapText="1"/>
      <protection locked="0"/>
    </xf>
    <xf numFmtId="0" fontId="25" fillId="0" borderId="11" xfId="0" applyFont="1" applyBorder="1" applyAlignment="1" applyProtection="1">
      <alignment vertical="center" wrapText="1"/>
      <protection locked="0"/>
    </xf>
    <xf numFmtId="0" fontId="25" fillId="0" borderId="11" xfId="0" applyFont="1" applyBorder="1" applyAlignment="1" applyProtection="1">
      <alignment vertical="center"/>
      <protection locked="0"/>
    </xf>
    <xf numFmtId="0" fontId="25" fillId="5" borderId="1" xfId="0" applyFont="1" applyFill="1" applyBorder="1" applyAlignment="1" applyProtection="1">
      <alignment vertical="center"/>
    </xf>
    <xf numFmtId="0" fontId="25" fillId="5" borderId="1" xfId="0" applyFont="1" applyFill="1" applyBorder="1" applyAlignment="1" applyProtection="1">
      <alignment vertical="center" wrapText="1"/>
    </xf>
    <xf numFmtId="0" fontId="0" fillId="0" borderId="1" xfId="0" applyFont="1" applyBorder="1" applyAlignment="1">
      <alignment horizontal="center" vertical="center"/>
    </xf>
    <xf numFmtId="0" fontId="0" fillId="0" borderId="1" xfId="0" applyFont="1" applyBorder="1">
      <alignment vertical="center"/>
    </xf>
    <xf numFmtId="0" fontId="0" fillId="0" borderId="0" xfId="0" applyFont="1" applyAlignment="1">
      <alignment horizontal="right" vertical="center"/>
    </xf>
    <xf numFmtId="183" fontId="16" fillId="0" borderId="12" xfId="0" applyNumberFormat="1" applyFont="1" applyBorder="1" applyAlignment="1">
      <alignment horizontal="right" vertical="center"/>
    </xf>
    <xf numFmtId="0" fontId="16" fillId="0" borderId="7" xfId="0" applyFont="1" applyBorder="1" applyAlignment="1">
      <alignment horizontal="center" vertical="center" wrapText="1"/>
    </xf>
    <xf numFmtId="0" fontId="16" fillId="0" borderId="7" xfId="0" applyFont="1" applyBorder="1" applyAlignment="1">
      <alignment vertical="center"/>
    </xf>
    <xf numFmtId="0" fontId="16" fillId="0" borderId="7" xfId="0" applyFont="1" applyBorder="1" applyAlignment="1">
      <alignment horizontal="right" vertical="center"/>
    </xf>
    <xf numFmtId="0" fontId="16" fillId="0" borderId="7" xfId="0" applyFont="1" applyBorder="1">
      <alignment vertical="center"/>
    </xf>
    <xf numFmtId="183" fontId="16" fillId="0" borderId="13" xfId="0" applyNumberFormat="1" applyFont="1" applyBorder="1" applyAlignment="1">
      <alignment horizontal="right" vertical="center"/>
    </xf>
    <xf numFmtId="177" fontId="16" fillId="0" borderId="7" xfId="0" applyNumberFormat="1" applyFont="1" applyBorder="1" applyAlignment="1">
      <alignment vertical="center"/>
    </xf>
    <xf numFmtId="177" fontId="9" fillId="0" borderId="1" xfId="0" applyNumberFormat="1" applyFont="1" applyBorder="1" applyAlignment="1">
      <alignment vertical="center"/>
    </xf>
    <xf numFmtId="0" fontId="9" fillId="0" borderId="0" xfId="0" applyFont="1" applyAlignment="1">
      <alignment horizontal="right" vertical="center"/>
    </xf>
    <xf numFmtId="0" fontId="14" fillId="0" borderId="0" xfId="0" applyFont="1" applyBorder="1" applyAlignment="1">
      <alignment vertical="top"/>
    </xf>
    <xf numFmtId="0" fontId="14" fillId="0" borderId="2" xfId="0" applyFont="1" applyBorder="1">
      <alignment vertical="center"/>
    </xf>
    <xf numFmtId="0" fontId="26" fillId="0" borderId="2" xfId="0" applyFont="1" applyBorder="1">
      <alignment vertical="center"/>
    </xf>
    <xf numFmtId="38" fontId="14" fillId="0" borderId="2" xfId="1" applyFont="1" applyBorder="1">
      <alignment vertical="center"/>
    </xf>
    <xf numFmtId="0" fontId="9" fillId="0" borderId="0" xfId="0" applyFont="1" applyBorder="1" applyAlignment="1">
      <alignment vertical="top"/>
    </xf>
    <xf numFmtId="0" fontId="9" fillId="0" borderId="3" xfId="0" applyFont="1" applyBorder="1">
      <alignment vertical="center"/>
    </xf>
    <xf numFmtId="177" fontId="16" fillId="0" borderId="14" xfId="0" applyNumberFormat="1" applyFont="1" applyBorder="1" applyAlignment="1">
      <alignment vertical="center"/>
    </xf>
    <xf numFmtId="0" fontId="16" fillId="0" borderId="0" xfId="0" applyFont="1" applyAlignment="1">
      <alignment horizontal="left" vertical="center"/>
    </xf>
    <xf numFmtId="0" fontId="16" fillId="0" borderId="0" xfId="0" applyFont="1" applyBorder="1">
      <alignment vertical="center"/>
    </xf>
    <xf numFmtId="0" fontId="6" fillId="0" borderId="0" xfId="0" applyFont="1" applyFill="1" applyBorder="1" applyAlignment="1">
      <alignment horizontal="center" vertical="center"/>
    </xf>
    <xf numFmtId="9" fontId="11"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9" fontId="16" fillId="0" borderId="0" xfId="0" applyNumberFormat="1" applyFont="1" applyFill="1" applyBorder="1" applyAlignment="1">
      <alignment horizontal="center" vertical="center"/>
    </xf>
    <xf numFmtId="0" fontId="25" fillId="0" borderId="4"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15"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25" fillId="0" borderId="17" xfId="0" applyFont="1" applyBorder="1" applyAlignment="1" applyProtection="1">
      <alignment horizontal="center" vertical="center"/>
      <protection locked="0"/>
    </xf>
    <xf numFmtId="0" fontId="27" fillId="0" borderId="11" xfId="0" applyFont="1" applyBorder="1" applyAlignment="1" applyProtection="1">
      <alignment vertical="center" wrapText="1"/>
      <protection locked="0"/>
    </xf>
    <xf numFmtId="0" fontId="25" fillId="0" borderId="11" xfId="0" applyFont="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25" fillId="0" borderId="15" xfId="0" applyFont="1" applyBorder="1" applyAlignment="1" applyProtection="1">
      <alignment vertical="center"/>
      <protection locked="0"/>
    </xf>
    <xf numFmtId="0" fontId="25" fillId="0" borderId="17" xfId="0" applyFont="1" applyBorder="1" applyAlignment="1">
      <alignment vertical="center"/>
    </xf>
    <xf numFmtId="0" fontId="27" fillId="0" borderId="11" xfId="0" applyFont="1" applyBorder="1" applyAlignment="1" applyProtection="1">
      <alignment horizontal="center" vertical="center"/>
      <protection locked="0"/>
    </xf>
    <xf numFmtId="0" fontId="25" fillId="0" borderId="11" xfId="0" applyFont="1" applyBorder="1" applyAlignment="1">
      <alignment horizontal="center" vertical="center"/>
    </xf>
    <xf numFmtId="0" fontId="25" fillId="0" borderId="16" xfId="0" applyFont="1" applyBorder="1" applyAlignment="1">
      <alignment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183" fontId="16" fillId="0" borderId="18" xfId="0" applyNumberFormat="1" applyFont="1" applyBorder="1" applyAlignment="1">
      <alignment horizontal="right" vertical="center"/>
    </xf>
    <xf numFmtId="183" fontId="16" fillId="0" borderId="19" xfId="0" applyNumberFormat="1" applyFont="1" applyBorder="1" applyAlignment="1">
      <alignment horizontal="right" vertical="center"/>
    </xf>
    <xf numFmtId="183" fontId="16" fillId="0" borderId="20" xfId="0" applyNumberFormat="1" applyFont="1" applyBorder="1" applyAlignment="1">
      <alignment horizontal="right" vertical="center"/>
    </xf>
    <xf numFmtId="0" fontId="16" fillId="0" borderId="0" xfId="0" applyFont="1" applyBorder="1" applyAlignment="1">
      <alignment horizontal="center" vertical="center"/>
    </xf>
    <xf numFmtId="0" fontId="13" fillId="0" borderId="0" xfId="0" applyFont="1" applyAlignment="1">
      <alignment horizontal="center" vertical="center"/>
    </xf>
    <xf numFmtId="0" fontId="16" fillId="0" borderId="0" xfId="0" applyFont="1" applyAlignment="1">
      <alignment vertical="center" wrapText="1"/>
    </xf>
    <xf numFmtId="0" fontId="16" fillId="0" borderId="0" xfId="0" applyFont="1" applyAlignment="1">
      <alignment vertical="center"/>
    </xf>
    <xf numFmtId="0" fontId="13" fillId="0" borderId="1" xfId="0" applyFont="1" applyBorder="1" applyAlignment="1">
      <alignment vertical="center"/>
    </xf>
    <xf numFmtId="176" fontId="13" fillId="0" borderId="1" xfId="0" applyNumberFormat="1" applyFont="1" applyBorder="1" applyAlignment="1">
      <alignment vertical="center"/>
    </xf>
    <xf numFmtId="177" fontId="13" fillId="0" borderId="9" xfId="0" applyNumberFormat="1" applyFont="1" applyFill="1" applyBorder="1" applyAlignment="1">
      <alignment vertical="center"/>
    </xf>
    <xf numFmtId="177" fontId="13" fillId="0" borderId="2" xfId="0" applyNumberFormat="1" applyFont="1" applyFill="1" applyBorder="1" applyAlignment="1">
      <alignment vertical="center"/>
    </xf>
    <xf numFmtId="0" fontId="13" fillId="0" borderId="10" xfId="0" applyFont="1" applyBorder="1" applyAlignment="1">
      <alignment vertical="center"/>
    </xf>
    <xf numFmtId="0" fontId="16" fillId="0" borderId="4" xfId="0" applyFont="1" applyBorder="1" applyAlignment="1">
      <alignment vertical="center"/>
    </xf>
    <xf numFmtId="0" fontId="13" fillId="0" borderId="3" xfId="0" applyFont="1" applyBorder="1" applyAlignment="1">
      <alignment vertical="center"/>
    </xf>
    <xf numFmtId="0" fontId="13" fillId="0" borderId="5" xfId="0" applyFont="1" applyBorder="1" applyAlignment="1">
      <alignment vertical="center"/>
    </xf>
    <xf numFmtId="177" fontId="13" fillId="0" borderId="4" xfId="0" applyNumberFormat="1" applyFont="1" applyBorder="1" applyAlignment="1">
      <alignment vertical="center"/>
    </xf>
    <xf numFmtId="177" fontId="13" fillId="0" borderId="3" xfId="0" applyNumberFormat="1" applyFont="1" applyBorder="1" applyAlignment="1">
      <alignment vertical="center"/>
    </xf>
    <xf numFmtId="177" fontId="13" fillId="0" borderId="5" xfId="0" applyNumberFormat="1" applyFont="1" applyBorder="1" applyAlignment="1">
      <alignment vertical="center"/>
    </xf>
    <xf numFmtId="176" fontId="13" fillId="0" borderId="1" xfId="0" applyNumberFormat="1" applyFont="1" applyBorder="1" applyAlignment="1">
      <alignment horizontal="right" vertical="center"/>
    </xf>
    <xf numFmtId="177" fontId="13" fillId="0" borderId="4" xfId="0" applyNumberFormat="1" applyFont="1" applyFill="1" applyBorder="1" applyAlignment="1">
      <alignment vertical="center"/>
    </xf>
    <xf numFmtId="177" fontId="13" fillId="0" borderId="3" xfId="0" applyNumberFormat="1" applyFont="1" applyFill="1" applyBorder="1" applyAlignment="1">
      <alignment vertical="center"/>
    </xf>
    <xf numFmtId="0" fontId="13" fillId="0" borderId="4" xfId="0" applyFont="1" applyBorder="1" applyAlignment="1">
      <alignment horizontal="left" vertical="center"/>
    </xf>
    <xf numFmtId="0" fontId="13" fillId="0" borderId="3" xfId="0" applyFont="1" applyBorder="1" applyAlignment="1">
      <alignment horizontal="left" vertical="center"/>
    </xf>
    <xf numFmtId="0" fontId="13" fillId="0" borderId="5" xfId="0" applyFont="1" applyBorder="1" applyAlignment="1">
      <alignment horizontal="left" vertical="center"/>
    </xf>
    <xf numFmtId="176" fontId="13" fillId="0" borderId="3" xfId="0" applyNumberFormat="1" applyFont="1" applyBorder="1" applyAlignment="1">
      <alignment vertical="center"/>
    </xf>
    <xf numFmtId="0" fontId="13" fillId="4" borderId="1" xfId="0" applyFont="1" applyFill="1" applyBorder="1" applyAlignment="1">
      <alignment vertical="center"/>
    </xf>
    <xf numFmtId="0" fontId="13" fillId="4" borderId="4" xfId="0" applyFont="1" applyFill="1" applyBorder="1" applyAlignment="1">
      <alignment vertical="center"/>
    </xf>
    <xf numFmtId="0" fontId="13" fillId="4" borderId="3" xfId="0" applyFont="1" applyFill="1" applyBorder="1" applyAlignment="1">
      <alignment vertical="center"/>
    </xf>
    <xf numFmtId="0" fontId="13" fillId="4" borderId="5" xfId="0" applyFont="1" applyFill="1" applyBorder="1" applyAlignment="1">
      <alignment vertical="center"/>
    </xf>
    <xf numFmtId="177" fontId="13" fillId="0" borderId="4" xfId="0" applyNumberFormat="1" applyFont="1" applyFill="1" applyBorder="1" applyAlignment="1">
      <alignment horizontal="right" vertical="center"/>
    </xf>
    <xf numFmtId="177" fontId="13" fillId="0" borderId="3" xfId="0" applyNumberFormat="1" applyFont="1" applyFill="1" applyBorder="1" applyAlignment="1">
      <alignment horizontal="right" vertical="center"/>
    </xf>
    <xf numFmtId="0" fontId="13" fillId="0" borderId="5" xfId="0" applyFont="1" applyBorder="1" applyAlignment="1">
      <alignment horizontal="right" vertical="center"/>
    </xf>
    <xf numFmtId="0" fontId="15" fillId="0" borderId="0" xfId="0" applyFont="1" applyAlignment="1">
      <alignment horizontal="center" vertical="center"/>
    </xf>
    <xf numFmtId="0" fontId="13" fillId="0" borderId="6" xfId="0" applyFont="1" applyBorder="1" applyAlignment="1">
      <alignment vertical="center"/>
    </xf>
    <xf numFmtId="0" fontId="13" fillId="0" borderId="7" xfId="0" applyFont="1" applyBorder="1" applyAlignment="1">
      <alignment vertical="center"/>
    </xf>
    <xf numFmtId="0" fontId="13" fillId="0" borderId="8" xfId="0" applyFont="1" applyBorder="1" applyAlignment="1">
      <alignment vertical="center"/>
    </xf>
    <xf numFmtId="0" fontId="13" fillId="0" borderId="22" xfId="0" applyFont="1" applyBorder="1" applyAlignment="1">
      <alignment vertical="center"/>
    </xf>
    <xf numFmtId="0" fontId="13" fillId="0" borderId="0" xfId="0" applyFont="1" applyAlignment="1">
      <alignment vertical="center"/>
    </xf>
    <xf numFmtId="0" fontId="13" fillId="0" borderId="23" xfId="0" applyFont="1" applyBorder="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3" fillId="0" borderId="1" xfId="0" applyFont="1" applyFill="1" applyBorder="1" applyAlignment="1">
      <alignment vertical="center"/>
    </xf>
    <xf numFmtId="177" fontId="13" fillId="3" borderId="4" xfId="0" applyNumberFormat="1" applyFont="1" applyFill="1" applyBorder="1" applyAlignment="1">
      <alignment vertical="center"/>
    </xf>
    <xf numFmtId="177" fontId="13" fillId="3" borderId="3" xfId="0" applyNumberFormat="1" applyFont="1" applyFill="1" applyBorder="1" applyAlignment="1">
      <alignment vertical="center"/>
    </xf>
    <xf numFmtId="0" fontId="13" fillId="0" borderId="4" xfId="0" applyFont="1" applyBorder="1" applyAlignment="1">
      <alignment vertical="center"/>
    </xf>
    <xf numFmtId="176" fontId="13" fillId="0" borderId="4"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3" fillId="0" borderId="5" xfId="0" applyNumberFormat="1" applyFont="1" applyBorder="1" applyAlignment="1">
      <alignment horizontal="right" vertical="center"/>
    </xf>
    <xf numFmtId="176" fontId="13" fillId="0" borderId="4" xfId="0" applyNumberFormat="1" applyFont="1" applyBorder="1" applyAlignment="1">
      <alignment vertical="center"/>
    </xf>
    <xf numFmtId="183" fontId="3" fillId="0" borderId="18" xfId="0" applyNumberFormat="1" applyFont="1" applyBorder="1" applyAlignment="1">
      <alignment horizontal="right" vertical="center"/>
    </xf>
    <xf numFmtId="183" fontId="3" fillId="0" borderId="19" xfId="0" applyNumberFormat="1" applyFont="1" applyBorder="1" applyAlignment="1">
      <alignment horizontal="right" vertical="center"/>
    </xf>
    <xf numFmtId="183" fontId="3" fillId="0" borderId="20" xfId="0" applyNumberFormat="1" applyFont="1" applyBorder="1" applyAlignment="1">
      <alignment horizontal="right" vertical="center"/>
    </xf>
    <xf numFmtId="0" fontId="3" fillId="0" borderId="19" xfId="0" applyFont="1" applyBorder="1" applyAlignment="1">
      <alignment horizontal="center" vertical="center"/>
    </xf>
    <xf numFmtId="0" fontId="3" fillId="0" borderId="0" xfId="0" applyFont="1" applyAlignment="1">
      <alignment horizontal="center" vertical="center" wrapText="1"/>
    </xf>
    <xf numFmtId="0" fontId="3" fillId="0" borderId="21" xfId="0" applyFont="1" applyBorder="1" applyAlignment="1">
      <alignment horizontal="center" vertical="center"/>
    </xf>
    <xf numFmtId="0" fontId="7" fillId="0" borderId="0" xfId="0" applyFont="1" applyFill="1" applyBorder="1" applyAlignment="1">
      <alignment horizontal="center" vertical="center"/>
    </xf>
    <xf numFmtId="9" fontId="7" fillId="0" borderId="0" xfId="0" applyNumberFormat="1" applyFont="1" applyFill="1" applyBorder="1" applyAlignment="1">
      <alignment horizontal="center" vertical="center"/>
    </xf>
    <xf numFmtId="38" fontId="7" fillId="0" borderId="0" xfId="1" applyFont="1" applyFill="1" applyBorder="1" applyAlignment="1">
      <alignment horizontal="center" vertical="center"/>
    </xf>
    <xf numFmtId="0" fontId="7" fillId="4" borderId="1" xfId="0" applyFont="1" applyFill="1" applyBorder="1" applyAlignment="1">
      <alignment horizontal="center" vertical="center"/>
    </xf>
    <xf numFmtId="38" fontId="7" fillId="4" borderId="1" xfId="1"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9" fontId="1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38" fontId="6" fillId="0" borderId="1" xfId="0" applyNumberFormat="1" applyFont="1" applyFill="1" applyBorder="1" applyAlignment="1">
      <alignment horizontal="center" vertical="center"/>
    </xf>
    <xf numFmtId="38" fontId="10" fillId="0" borderId="1" xfId="1" applyFont="1" applyFill="1" applyBorder="1" applyAlignment="1">
      <alignment horizontal="right" vertical="center" indent="2"/>
    </xf>
    <xf numFmtId="0" fontId="0" fillId="0" borderId="0" xfId="0" applyAlignment="1">
      <alignment horizontal="center" vertical="center"/>
    </xf>
    <xf numFmtId="9" fontId="28" fillId="0" borderId="1" xfId="0" applyNumberFormat="1" applyFont="1" applyFill="1" applyBorder="1" applyAlignment="1">
      <alignment horizontal="center" vertical="center"/>
    </xf>
    <xf numFmtId="0" fontId="29" fillId="0" borderId="1" xfId="0" applyFont="1" applyFill="1" applyBorder="1" applyAlignment="1">
      <alignment horizontal="center" vertical="center"/>
    </xf>
    <xf numFmtId="9" fontId="10" fillId="0" borderId="1" xfId="0" applyNumberFormat="1" applyFont="1" applyFill="1" applyBorder="1" applyAlignment="1">
      <alignment horizontal="center" vertical="center"/>
    </xf>
    <xf numFmtId="177" fontId="9" fillId="0" borderId="4" xfId="1" applyNumberFormat="1" applyFont="1" applyFill="1" applyBorder="1" applyAlignment="1">
      <alignment vertical="center"/>
    </xf>
    <xf numFmtId="177" fontId="9" fillId="0" borderId="3" xfId="1" applyNumberFormat="1" applyFont="1" applyFill="1" applyBorder="1" applyAlignment="1">
      <alignment vertical="center"/>
    </xf>
    <xf numFmtId="177" fontId="9" fillId="0" borderId="5" xfId="1" applyNumberFormat="1" applyFont="1" applyFill="1" applyBorder="1" applyAlignment="1">
      <alignment vertical="center"/>
    </xf>
    <xf numFmtId="0" fontId="9" fillId="0" borderId="2" xfId="0" applyFont="1" applyFill="1" applyBorder="1" applyAlignment="1">
      <alignment vertical="center" wrapText="1"/>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23"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5" xfId="0" applyFont="1" applyFill="1" applyBorder="1" applyAlignment="1">
      <alignment horizontal="center" vertical="center" wrapText="1"/>
    </xf>
    <xf numFmtId="9" fontId="9" fillId="0" borderId="4" xfId="0" applyNumberFormat="1" applyFont="1" applyFill="1" applyBorder="1" applyAlignment="1">
      <alignment horizontal="center" vertical="center"/>
    </xf>
    <xf numFmtId="9" fontId="9" fillId="0" borderId="3" xfId="0" applyNumberFormat="1" applyFont="1" applyFill="1" applyBorder="1" applyAlignment="1">
      <alignment horizontal="center" vertical="center"/>
    </xf>
    <xf numFmtId="9" fontId="9" fillId="0" borderId="5" xfId="0" applyNumberFormat="1" applyFont="1" applyFill="1" applyBorder="1" applyAlignment="1">
      <alignment horizontal="center" vertical="center"/>
    </xf>
    <xf numFmtId="0" fontId="21" fillId="0" borderId="0" xfId="0" applyFont="1" applyFill="1" applyBorder="1" applyAlignment="1">
      <alignment vertical="center"/>
    </xf>
    <xf numFmtId="0" fontId="9" fillId="0" borderId="0" xfId="0" applyFont="1" applyFill="1" applyBorder="1" applyAlignment="1">
      <alignment vertical="center"/>
    </xf>
    <xf numFmtId="49" fontId="9" fillId="0" borderId="0" xfId="0" applyNumberFormat="1" applyFont="1" applyFill="1" applyBorder="1" applyAlignment="1">
      <alignment vertical="center"/>
    </xf>
    <xf numFmtId="9" fontId="23" fillId="0" borderId="4" xfId="0" applyNumberFormat="1" applyFont="1" applyFill="1" applyBorder="1" applyAlignment="1">
      <alignment horizontal="center" vertical="center"/>
    </xf>
    <xf numFmtId="9" fontId="23" fillId="0" borderId="3" xfId="0" applyNumberFormat="1" applyFont="1" applyFill="1" applyBorder="1" applyAlignment="1">
      <alignment horizontal="center" vertical="center"/>
    </xf>
    <xf numFmtId="9" fontId="23" fillId="0" borderId="5" xfId="0" applyNumberFormat="1" applyFont="1" applyFill="1" applyBorder="1" applyAlignment="1">
      <alignment horizontal="center" vertical="center"/>
    </xf>
    <xf numFmtId="177" fontId="9" fillId="0" borderId="4" xfId="1" applyNumberFormat="1" applyFont="1" applyFill="1" applyBorder="1" applyAlignment="1">
      <alignment horizontal="right" vertical="center"/>
    </xf>
    <xf numFmtId="177" fontId="9" fillId="0" borderId="3" xfId="1" applyNumberFormat="1" applyFont="1" applyFill="1" applyBorder="1" applyAlignment="1">
      <alignment horizontal="right" vertical="center"/>
    </xf>
    <xf numFmtId="177" fontId="9" fillId="0" borderId="5" xfId="1" applyNumberFormat="1" applyFont="1" applyFill="1" applyBorder="1" applyAlignment="1">
      <alignment horizontal="right" vertical="center"/>
    </xf>
    <xf numFmtId="38" fontId="12" fillId="0" borderId="18" xfId="1" applyFont="1" applyFill="1" applyBorder="1" applyAlignment="1">
      <alignment horizontal="center" vertical="center"/>
    </xf>
    <xf numFmtId="38" fontId="12" fillId="0" borderId="19" xfId="1" applyFont="1" applyFill="1" applyBorder="1" applyAlignment="1">
      <alignment horizontal="center" vertical="center"/>
    </xf>
    <xf numFmtId="38" fontId="12" fillId="0" borderId="20" xfId="1" applyFont="1" applyFill="1" applyBorder="1" applyAlignment="1">
      <alignment horizontal="center" vertical="center"/>
    </xf>
    <xf numFmtId="0" fontId="23" fillId="0" borderId="4"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4" fillId="0" borderId="0" xfId="0" applyFont="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9" xfId="0" applyFont="1" applyFill="1" applyBorder="1" applyAlignment="1">
      <alignment horizontal="center" vertical="center"/>
    </xf>
    <xf numFmtId="0" fontId="9" fillId="4" borderId="10"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2" xfId="0" applyFont="1" applyFill="1" applyBorder="1" applyAlignment="1">
      <alignment horizontal="center" vertical="center"/>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10" xfId="0" applyFont="1" applyFill="1" applyBorder="1" applyAlignment="1">
      <alignment horizontal="center" vertical="center" wrapText="1"/>
    </xf>
    <xf numFmtId="38" fontId="9" fillId="4" borderId="6" xfId="1" applyFont="1" applyFill="1" applyBorder="1" applyAlignment="1">
      <alignment horizontal="center" vertical="center"/>
    </xf>
    <xf numFmtId="38" fontId="9" fillId="4" borderId="7" xfId="1" applyFont="1" applyFill="1" applyBorder="1" applyAlignment="1">
      <alignment horizontal="center" vertical="center"/>
    </xf>
    <xf numFmtId="38" fontId="9" fillId="4" borderId="8" xfId="1" applyFont="1" applyFill="1" applyBorder="1" applyAlignment="1">
      <alignment horizontal="center" vertical="center"/>
    </xf>
    <xf numFmtId="38" fontId="9" fillId="4" borderId="9" xfId="1" applyFont="1" applyFill="1" applyBorder="1" applyAlignment="1">
      <alignment horizontal="center" vertical="center"/>
    </xf>
    <xf numFmtId="38" fontId="9" fillId="4" borderId="2" xfId="1" applyFont="1" applyFill="1" applyBorder="1" applyAlignment="1">
      <alignment horizontal="center" vertical="center"/>
    </xf>
    <xf numFmtId="38" fontId="9" fillId="4" borderId="10" xfId="1" applyFont="1" applyFill="1" applyBorder="1" applyAlignment="1">
      <alignment horizontal="center" vertical="center"/>
    </xf>
    <xf numFmtId="38" fontId="9" fillId="4" borderId="1"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3"/>
  <sheetViews>
    <sheetView workbookViewId="0">
      <selection activeCell="H31" sqref="H31"/>
    </sheetView>
  </sheetViews>
  <sheetFormatPr defaultRowHeight="13.5" x14ac:dyDescent="0.15"/>
  <cols>
    <col min="1" max="1" width="2.5" style="7" customWidth="1"/>
    <col min="2" max="2" width="9.25" style="7" customWidth="1"/>
    <col min="3" max="3" width="5.625" style="7" customWidth="1"/>
    <col min="4" max="8" width="13.125" style="7" customWidth="1"/>
    <col min="9" max="10" width="14.25" style="7" customWidth="1"/>
    <col min="11" max="12" width="14.625" style="7" customWidth="1"/>
    <col min="13" max="16384" width="9" style="7"/>
  </cols>
  <sheetData>
    <row r="1" spans="1:12" ht="13.5" customHeight="1" x14ac:dyDescent="0.15">
      <c r="A1" s="6" t="s">
        <v>23</v>
      </c>
      <c r="B1" s="21"/>
      <c r="C1" s="2"/>
      <c r="D1" s="2"/>
      <c r="E1" s="2"/>
      <c r="F1" s="3"/>
      <c r="G1" s="4" t="s">
        <v>22</v>
      </c>
      <c r="H1" s="5">
        <v>0</v>
      </c>
      <c r="I1" s="6"/>
      <c r="J1" s="2"/>
      <c r="K1" s="2"/>
      <c r="L1" s="2"/>
    </row>
    <row r="2" spans="1:12" ht="13.5" customHeight="1" x14ac:dyDescent="0.15">
      <c r="A2" s="8"/>
      <c r="B2" s="2"/>
      <c r="D2" s="2"/>
      <c r="E2" s="2"/>
      <c r="F2" s="3"/>
      <c r="G2" s="10"/>
      <c r="H2" s="11"/>
      <c r="I2" s="6"/>
      <c r="J2" s="2"/>
      <c r="K2" s="2"/>
      <c r="L2" s="2"/>
    </row>
    <row r="3" spans="1:12" ht="13.5" customHeight="1" x14ac:dyDescent="0.15">
      <c r="B3" s="12"/>
      <c r="C3" s="13" t="s">
        <v>24</v>
      </c>
      <c r="D3" s="13" t="s">
        <v>25</v>
      </c>
      <c r="E3" s="13" t="s">
        <v>26</v>
      </c>
      <c r="F3" s="13" t="s">
        <v>27</v>
      </c>
      <c r="G3" s="13" t="s">
        <v>28</v>
      </c>
      <c r="H3" s="13" t="s">
        <v>29</v>
      </c>
    </row>
    <row r="4" spans="1:12" ht="13.5" customHeight="1" x14ac:dyDescent="0.15">
      <c r="B4" s="106" t="s">
        <v>30</v>
      </c>
      <c r="C4" s="14">
        <v>2</v>
      </c>
      <c r="D4" s="108"/>
      <c r="E4" s="108"/>
      <c r="F4" s="108"/>
      <c r="G4" s="109"/>
      <c r="H4" s="15">
        <f>C4*(D4*1+E4*3+F4*5+G4*8)</f>
        <v>0</v>
      </c>
    </row>
    <row r="5" spans="1:12" ht="13.5" customHeight="1" x14ac:dyDescent="0.15">
      <c r="B5" s="106" t="s">
        <v>31</v>
      </c>
      <c r="C5" s="14">
        <v>1</v>
      </c>
      <c r="D5" s="108"/>
      <c r="E5" s="108"/>
      <c r="F5" s="151"/>
      <c r="G5" s="152"/>
      <c r="H5" s="15">
        <f t="shared" ref="H5:H24" si="0">C5*(D5*1+E5*3+F5*5+G5*8)</f>
        <v>0</v>
      </c>
    </row>
    <row r="6" spans="1:12" ht="13.5" customHeight="1" x14ac:dyDescent="0.15">
      <c r="B6" s="106" t="s">
        <v>32</v>
      </c>
      <c r="C6" s="14">
        <v>1</v>
      </c>
      <c r="D6" s="110"/>
      <c r="E6" s="110"/>
      <c r="F6" s="108"/>
      <c r="G6" s="109"/>
      <c r="H6" s="15">
        <f t="shared" si="0"/>
        <v>0</v>
      </c>
    </row>
    <row r="7" spans="1:12" ht="13.5" customHeight="1" x14ac:dyDescent="0.15">
      <c r="B7" s="106" t="s">
        <v>33</v>
      </c>
      <c r="C7" s="14">
        <v>1</v>
      </c>
      <c r="D7" s="108"/>
      <c r="E7" s="108"/>
      <c r="F7" s="108"/>
      <c r="G7" s="108"/>
      <c r="H7" s="15">
        <f>C7*(D7*1+E7*3+F7*5+G7*8)</f>
        <v>0</v>
      </c>
    </row>
    <row r="8" spans="1:12" ht="13.5" customHeight="1" x14ac:dyDescent="0.15">
      <c r="B8" s="106" t="s">
        <v>34</v>
      </c>
      <c r="C8" s="14">
        <v>2</v>
      </c>
      <c r="D8" s="108"/>
      <c r="E8" s="108"/>
      <c r="F8" s="108"/>
      <c r="G8" s="109"/>
      <c r="H8" s="15">
        <f>C8*(D8*1+E8*3+F8*5+G8*8)</f>
        <v>0</v>
      </c>
    </row>
    <row r="9" spans="1:12" ht="13.5" customHeight="1" x14ac:dyDescent="0.15">
      <c r="B9" s="106" t="s">
        <v>35</v>
      </c>
      <c r="C9" s="14">
        <v>5</v>
      </c>
      <c r="D9" s="108"/>
      <c r="E9" s="144"/>
      <c r="F9" s="145"/>
      <c r="G9" s="146"/>
      <c r="H9" s="15">
        <f t="shared" si="0"/>
        <v>0</v>
      </c>
    </row>
    <row r="10" spans="1:12" ht="13.5" customHeight="1" x14ac:dyDescent="0.15">
      <c r="B10" s="106" t="s">
        <v>36</v>
      </c>
      <c r="C10" s="14">
        <v>1</v>
      </c>
      <c r="D10" s="110"/>
      <c r="E10" s="108"/>
      <c r="F10" s="108"/>
      <c r="G10" s="109"/>
      <c r="H10" s="15">
        <f t="shared" si="0"/>
        <v>0</v>
      </c>
    </row>
    <row r="11" spans="1:12" ht="13.5" customHeight="1" x14ac:dyDescent="0.15">
      <c r="B11" s="106" t="s">
        <v>37</v>
      </c>
      <c r="C11" s="14">
        <v>1</v>
      </c>
      <c r="D11" s="108"/>
      <c r="E11" s="111"/>
      <c r="F11" s="111"/>
      <c r="G11" s="112"/>
      <c r="H11" s="15">
        <f t="shared" si="0"/>
        <v>0</v>
      </c>
    </row>
    <row r="12" spans="1:12" ht="13.5" customHeight="1" x14ac:dyDescent="0.15">
      <c r="B12" s="106" t="s">
        <v>38</v>
      </c>
      <c r="C12" s="14">
        <v>1</v>
      </c>
      <c r="D12" s="108"/>
      <c r="E12" s="111"/>
      <c r="F12" s="108"/>
      <c r="G12" s="113"/>
      <c r="H12" s="15">
        <f t="shared" si="0"/>
        <v>0</v>
      </c>
    </row>
    <row r="13" spans="1:12" ht="13.5" customHeight="1" x14ac:dyDescent="0.15">
      <c r="B13" s="106" t="s">
        <v>39</v>
      </c>
      <c r="C13" s="14">
        <v>3</v>
      </c>
      <c r="D13" s="114"/>
      <c r="E13" s="115"/>
      <c r="F13" s="114"/>
      <c r="G13" s="115"/>
      <c r="H13" s="16">
        <f>IF(H1&lt;5,3,(IF(H1&lt;25,3*3,(IF(H1&lt;49,3*5,3*5+15*(ROUNDUP((H1-48)/24,0)))))))</f>
        <v>3</v>
      </c>
    </row>
    <row r="14" spans="1:12" ht="13.5" customHeight="1" x14ac:dyDescent="0.15">
      <c r="B14" s="106" t="s">
        <v>40</v>
      </c>
      <c r="C14" s="14">
        <v>3</v>
      </c>
      <c r="D14" s="108"/>
      <c r="E14" s="111"/>
      <c r="F14" s="108"/>
      <c r="G14" s="108"/>
      <c r="H14" s="15">
        <f>C14*(D14*1+E14*3+F14*5+G14*8)</f>
        <v>0</v>
      </c>
    </row>
    <row r="15" spans="1:12" ht="13.5" customHeight="1" x14ac:dyDescent="0.15">
      <c r="B15" s="106" t="s">
        <v>41</v>
      </c>
      <c r="C15" s="14">
        <v>1</v>
      </c>
      <c r="D15" s="108"/>
      <c r="E15" s="111"/>
      <c r="F15" s="108"/>
      <c r="G15" s="109"/>
      <c r="H15" s="15">
        <f t="shared" si="0"/>
        <v>0</v>
      </c>
    </row>
    <row r="16" spans="1:12" ht="13.5" customHeight="1" x14ac:dyDescent="0.15">
      <c r="B16" s="106" t="s">
        <v>42</v>
      </c>
      <c r="C16" s="14">
        <v>1</v>
      </c>
      <c r="D16" s="108"/>
      <c r="E16" s="111"/>
      <c r="F16" s="108"/>
      <c r="G16" s="108"/>
      <c r="H16" s="15">
        <f t="shared" si="0"/>
        <v>0</v>
      </c>
    </row>
    <row r="17" spans="2:12" ht="13.5" customHeight="1" x14ac:dyDescent="0.15">
      <c r="B17" s="106" t="s">
        <v>43</v>
      </c>
      <c r="C17" s="14">
        <v>2</v>
      </c>
      <c r="D17" s="108"/>
      <c r="E17" s="151"/>
      <c r="F17" s="155"/>
      <c r="G17" s="152"/>
      <c r="H17" s="15">
        <f t="shared" si="0"/>
        <v>0</v>
      </c>
    </row>
    <row r="18" spans="2:12" ht="13.5" customHeight="1" x14ac:dyDescent="0.15">
      <c r="B18" s="106" t="s">
        <v>44</v>
      </c>
      <c r="C18" s="14">
        <v>1</v>
      </c>
      <c r="D18" s="108"/>
      <c r="E18" s="151"/>
      <c r="F18" s="155"/>
      <c r="G18" s="152"/>
      <c r="H18" s="15">
        <f t="shared" si="0"/>
        <v>0</v>
      </c>
    </row>
    <row r="19" spans="2:12" ht="13.5" customHeight="1" x14ac:dyDescent="0.15">
      <c r="B19" s="106" t="s">
        <v>45</v>
      </c>
      <c r="C19" s="14">
        <v>1</v>
      </c>
      <c r="D19" s="113"/>
      <c r="E19" s="111"/>
      <c r="F19" s="108"/>
      <c r="G19" s="109"/>
      <c r="H19" s="15">
        <f t="shared" si="0"/>
        <v>0</v>
      </c>
    </row>
    <row r="20" spans="2:12" ht="13.5" customHeight="1" x14ac:dyDescent="0.15">
      <c r="B20" s="106" t="s">
        <v>46</v>
      </c>
      <c r="C20" s="14">
        <v>5</v>
      </c>
      <c r="D20" s="108"/>
      <c r="E20" s="147"/>
      <c r="F20" s="148"/>
      <c r="G20" s="148"/>
      <c r="H20" s="15">
        <f t="shared" si="0"/>
        <v>0</v>
      </c>
    </row>
    <row r="21" spans="2:12" ht="13.5" customHeight="1" x14ac:dyDescent="0.15">
      <c r="B21" s="106" t="s">
        <v>47</v>
      </c>
      <c r="C21" s="14">
        <v>5</v>
      </c>
      <c r="D21" s="108"/>
      <c r="E21" s="153"/>
      <c r="F21" s="154"/>
      <c r="G21" s="154"/>
      <c r="H21" s="15">
        <f t="shared" si="0"/>
        <v>0</v>
      </c>
    </row>
    <row r="22" spans="2:12" ht="13.5" customHeight="1" x14ac:dyDescent="0.15">
      <c r="B22" s="106" t="s">
        <v>48</v>
      </c>
      <c r="C22" s="14">
        <v>1</v>
      </c>
      <c r="D22" s="108"/>
      <c r="E22" s="111"/>
      <c r="F22" s="108"/>
      <c r="G22" s="109"/>
      <c r="H22" s="15">
        <f t="shared" si="0"/>
        <v>0</v>
      </c>
    </row>
    <row r="23" spans="2:12" ht="13.5" customHeight="1" x14ac:dyDescent="0.15">
      <c r="B23" s="106" t="s">
        <v>49</v>
      </c>
      <c r="C23" s="14">
        <v>1</v>
      </c>
      <c r="D23" s="108"/>
      <c r="E23" s="111"/>
      <c r="F23" s="108"/>
      <c r="G23" s="109"/>
      <c r="H23" s="15">
        <f t="shared" si="0"/>
        <v>0</v>
      </c>
    </row>
    <row r="24" spans="2:12" ht="13.5" customHeight="1" x14ac:dyDescent="0.15">
      <c r="B24" s="106" t="s">
        <v>50</v>
      </c>
      <c r="C24" s="14">
        <v>5</v>
      </c>
      <c r="D24" s="108"/>
      <c r="E24" s="144"/>
      <c r="F24" s="145"/>
      <c r="G24" s="146"/>
      <c r="H24" s="15">
        <f t="shared" si="0"/>
        <v>0</v>
      </c>
    </row>
    <row r="25" spans="2:12" ht="13.5" customHeight="1" x14ac:dyDescent="0.15">
      <c r="B25" s="106" t="s">
        <v>212</v>
      </c>
      <c r="C25" s="14">
        <v>5</v>
      </c>
      <c r="D25" s="108"/>
      <c r="E25" s="141"/>
      <c r="F25" s="142"/>
      <c r="G25" s="143"/>
      <c r="H25" s="15"/>
    </row>
    <row r="26" spans="2:12" ht="13.5" customHeight="1" x14ac:dyDescent="0.15">
      <c r="B26" s="156" t="s">
        <v>51</v>
      </c>
      <c r="C26" s="157"/>
      <c r="D26" s="17">
        <f>SUM(D4:D25)*1</f>
        <v>0</v>
      </c>
      <c r="E26" s="17">
        <f>SUM(E4:E25)*1</f>
        <v>0</v>
      </c>
      <c r="F26" s="17">
        <f>SUM(F4:F25)*1</f>
        <v>0</v>
      </c>
      <c r="G26" s="17">
        <f>SUM(G4:G25)*1</f>
        <v>0</v>
      </c>
      <c r="H26" s="15">
        <f>SUM(H4:H25)</f>
        <v>3</v>
      </c>
    </row>
    <row r="27" spans="2:12" ht="13.5" customHeight="1" x14ac:dyDescent="0.15">
      <c r="B27" s="18"/>
      <c r="C27" s="2"/>
      <c r="D27" s="9"/>
      <c r="E27" s="2"/>
      <c r="F27" s="2"/>
      <c r="G27" s="2"/>
      <c r="H27" s="19"/>
      <c r="I27" s="19"/>
      <c r="J27" s="2"/>
      <c r="K27" s="2"/>
      <c r="L27" s="2"/>
    </row>
    <row r="28" spans="2:12" x14ac:dyDescent="0.15">
      <c r="B28" s="149" t="s">
        <v>149</v>
      </c>
      <c r="C28" s="149"/>
      <c r="D28" s="116" t="s">
        <v>145</v>
      </c>
      <c r="E28" s="116" t="s">
        <v>146</v>
      </c>
      <c r="F28" s="116" t="s">
        <v>147</v>
      </c>
      <c r="G28" s="116" t="s">
        <v>148</v>
      </c>
    </row>
    <row r="29" spans="2:12" x14ac:dyDescent="0.15">
      <c r="B29" s="149"/>
      <c r="C29" s="149"/>
      <c r="D29" s="116"/>
      <c r="E29" s="116"/>
      <c r="F29" s="116"/>
      <c r="G29" s="117">
        <f>+SUM(D29:F29)</f>
        <v>0</v>
      </c>
    </row>
    <row r="31" spans="2:12" ht="13.5" customHeight="1" x14ac:dyDescent="0.15">
      <c r="B31" s="150" t="s">
        <v>150</v>
      </c>
      <c r="C31" s="150"/>
      <c r="D31" s="149">
        <f>+SUM(G31:G33)</f>
        <v>0</v>
      </c>
      <c r="E31" s="118" t="s">
        <v>151</v>
      </c>
      <c r="F31" s="7" t="s">
        <v>152</v>
      </c>
      <c r="H31" s="7" t="s">
        <v>8</v>
      </c>
    </row>
    <row r="32" spans="2:12" x14ac:dyDescent="0.15">
      <c r="B32" s="150"/>
      <c r="C32" s="150"/>
      <c r="D32" s="149"/>
      <c r="F32" s="7" t="s">
        <v>17</v>
      </c>
      <c r="H32" s="7" t="s">
        <v>8</v>
      </c>
    </row>
    <row r="33" spans="2:8" x14ac:dyDescent="0.15">
      <c r="B33" s="150"/>
      <c r="C33" s="150"/>
      <c r="D33" s="149"/>
      <c r="F33" s="20" t="s">
        <v>153</v>
      </c>
      <c r="H33" s="7" t="s">
        <v>8</v>
      </c>
    </row>
  </sheetData>
  <mergeCells count="11">
    <mergeCell ref="F5:G5"/>
    <mergeCell ref="E21:G21"/>
    <mergeCell ref="E17:G17"/>
    <mergeCell ref="E18:G18"/>
    <mergeCell ref="B26:C26"/>
    <mergeCell ref="E24:G24"/>
    <mergeCell ref="E20:G20"/>
    <mergeCell ref="E9:G9"/>
    <mergeCell ref="B28:C29"/>
    <mergeCell ref="B31:C33"/>
    <mergeCell ref="D31:D33"/>
  </mergeCells>
  <phoneticPr fontId="2"/>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A81"/>
  <sheetViews>
    <sheetView zoomScaleNormal="100" zoomScaleSheetLayoutView="100" workbookViewId="0">
      <selection activeCell="AI16" sqref="AI16"/>
    </sheetView>
  </sheetViews>
  <sheetFormatPr defaultColWidth="3.25" defaultRowHeight="12" customHeight="1" x14ac:dyDescent="0.15"/>
  <cols>
    <col min="1" max="15" width="3.25" style="61" customWidth="1"/>
    <col min="16" max="16" width="4.75" style="61" customWidth="1"/>
    <col min="17" max="16384" width="3.25" style="61"/>
  </cols>
  <sheetData>
    <row r="1" spans="1:27" ht="12" customHeight="1" x14ac:dyDescent="0.15">
      <c r="AA1" s="62" t="s">
        <v>134</v>
      </c>
    </row>
    <row r="2" spans="1:27" ht="12" customHeight="1" x14ac:dyDescent="0.15">
      <c r="A2" s="63" t="s">
        <v>155</v>
      </c>
      <c r="D2" s="162" t="s">
        <v>156</v>
      </c>
      <c r="E2" s="162"/>
      <c r="F2" s="61" t="s">
        <v>130</v>
      </c>
    </row>
    <row r="3" spans="1:27" ht="12" customHeight="1" x14ac:dyDescent="0.15">
      <c r="B3" s="63"/>
      <c r="C3" s="63"/>
      <c r="D3" s="63"/>
      <c r="E3" s="63"/>
      <c r="F3" s="63"/>
      <c r="G3" s="63"/>
      <c r="H3" s="63"/>
      <c r="I3" s="63"/>
      <c r="J3" s="63"/>
      <c r="K3" s="63"/>
      <c r="L3" s="63"/>
      <c r="M3" s="63"/>
      <c r="N3" s="63"/>
      <c r="O3" s="63"/>
      <c r="P3" s="63"/>
      <c r="Q3" s="63"/>
      <c r="R3" s="63"/>
      <c r="S3" s="63"/>
      <c r="T3" s="63"/>
      <c r="U3" s="63"/>
      <c r="V3" s="63"/>
      <c r="W3" s="63"/>
      <c r="X3" s="63"/>
      <c r="Y3" s="63"/>
      <c r="Z3" s="63"/>
      <c r="AA3" s="63"/>
    </row>
    <row r="4" spans="1:27" ht="18.75" x14ac:dyDescent="0.15">
      <c r="A4" s="190" t="s">
        <v>85</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row>
    <row r="6" spans="1:27" ht="12" customHeight="1" x14ac:dyDescent="0.15">
      <c r="A6" s="64" t="s">
        <v>102</v>
      </c>
    </row>
    <row r="8" spans="1:27" ht="12" customHeight="1" x14ac:dyDescent="0.15">
      <c r="A8" s="184" t="s">
        <v>0</v>
      </c>
      <c r="B8" s="185"/>
      <c r="C8" s="186"/>
      <c r="D8" s="184" t="s">
        <v>1</v>
      </c>
      <c r="E8" s="185"/>
      <c r="F8" s="185"/>
      <c r="G8" s="185"/>
      <c r="H8" s="185"/>
      <c r="I8" s="186"/>
      <c r="J8" s="183" t="s">
        <v>2</v>
      </c>
      <c r="K8" s="183"/>
      <c r="L8" s="184"/>
      <c r="M8" s="65" t="s">
        <v>53</v>
      </c>
      <c r="N8" s="66"/>
      <c r="O8" s="67">
        <v>0.1</v>
      </c>
      <c r="P8" s="185" t="s">
        <v>3</v>
      </c>
      <c r="Q8" s="185"/>
      <c r="R8" s="185"/>
      <c r="S8" s="185"/>
      <c r="T8" s="185"/>
      <c r="U8" s="185"/>
      <c r="V8" s="185"/>
      <c r="W8" s="185"/>
      <c r="X8" s="185"/>
      <c r="Y8" s="185"/>
      <c r="Z8" s="185"/>
      <c r="AA8" s="186"/>
    </row>
    <row r="9" spans="1:27" ht="12" customHeight="1" x14ac:dyDescent="0.15">
      <c r="A9" s="191" t="s">
        <v>4</v>
      </c>
      <c r="B9" s="192"/>
      <c r="C9" s="193"/>
      <c r="D9" s="165" t="s">
        <v>9</v>
      </c>
      <c r="E9" s="165"/>
      <c r="F9" s="165"/>
      <c r="G9" s="165"/>
      <c r="H9" s="165"/>
      <c r="I9" s="165"/>
      <c r="J9" s="177">
        <v>150000</v>
      </c>
      <c r="K9" s="178"/>
      <c r="L9" s="178"/>
      <c r="M9" s="167">
        <f>ROUND(J9*$O$8,0)</f>
        <v>15000</v>
      </c>
      <c r="N9" s="168"/>
      <c r="O9" s="169"/>
      <c r="P9" s="68" t="s">
        <v>12</v>
      </c>
      <c r="Q9" s="68"/>
      <c r="R9" s="69"/>
      <c r="S9" s="69"/>
      <c r="T9" s="69"/>
      <c r="U9" s="69"/>
      <c r="V9" s="69"/>
      <c r="W9" s="69"/>
      <c r="X9" s="69"/>
      <c r="Y9" s="69"/>
      <c r="Z9" s="69"/>
      <c r="AA9" s="70"/>
    </row>
    <row r="10" spans="1:27" ht="12" customHeight="1" x14ac:dyDescent="0.15">
      <c r="A10" s="194"/>
      <c r="B10" s="195"/>
      <c r="C10" s="196"/>
      <c r="D10" s="165" t="s">
        <v>11</v>
      </c>
      <c r="E10" s="165"/>
      <c r="F10" s="165"/>
      <c r="G10" s="165"/>
      <c r="H10" s="165"/>
      <c r="I10" s="165"/>
      <c r="J10" s="173">
        <v>180000</v>
      </c>
      <c r="K10" s="174"/>
      <c r="L10" s="174"/>
      <c r="M10" s="167">
        <f>ROUND(J10*$O$8,0)</f>
        <v>18000</v>
      </c>
      <c r="N10" s="168"/>
      <c r="O10" s="169"/>
      <c r="P10" s="68" t="s">
        <v>12</v>
      </c>
      <c r="Q10" s="68"/>
      <c r="R10" s="69"/>
      <c r="S10" s="69"/>
      <c r="T10" s="69"/>
      <c r="U10" s="69"/>
      <c r="V10" s="69"/>
      <c r="W10" s="69"/>
      <c r="X10" s="69"/>
      <c r="Y10" s="69"/>
      <c r="Z10" s="69"/>
      <c r="AA10" s="70"/>
    </row>
    <row r="11" spans="1:27" ht="12" customHeight="1" x14ac:dyDescent="0.15">
      <c r="A11" s="194"/>
      <c r="B11" s="195"/>
      <c r="C11" s="196"/>
      <c r="D11" s="199" t="s">
        <v>96</v>
      </c>
      <c r="E11" s="165"/>
      <c r="F11" s="165"/>
      <c r="G11" s="165"/>
      <c r="H11" s="165"/>
      <c r="I11" s="165"/>
      <c r="J11" s="173">
        <f>ROUND(SUM(J9:J10)*0.2,0)</f>
        <v>66000</v>
      </c>
      <c r="K11" s="174"/>
      <c r="L11" s="174"/>
      <c r="M11" s="167">
        <f>ROUND(J11*$O$8,0)</f>
        <v>6600</v>
      </c>
      <c r="N11" s="168"/>
      <c r="O11" s="169"/>
      <c r="P11" s="71" t="s">
        <v>97</v>
      </c>
      <c r="Q11" s="69"/>
      <c r="R11" s="69"/>
      <c r="S11" s="69"/>
      <c r="T11" s="69"/>
      <c r="U11" s="69"/>
      <c r="V11" s="69"/>
      <c r="W11" s="69"/>
      <c r="X11" s="69"/>
      <c r="Y11" s="69"/>
      <c r="Z11" s="69"/>
      <c r="AA11" s="70"/>
    </row>
    <row r="12" spans="1:27" ht="12" customHeight="1" x14ac:dyDescent="0.15">
      <c r="A12" s="194"/>
      <c r="B12" s="195"/>
      <c r="C12" s="196"/>
      <c r="D12" s="179" t="s">
        <v>98</v>
      </c>
      <c r="E12" s="180"/>
      <c r="F12" s="180"/>
      <c r="G12" s="180"/>
      <c r="H12" s="180"/>
      <c r="I12" s="181"/>
      <c r="J12" s="200"/>
      <c r="K12" s="201"/>
      <c r="L12" s="201"/>
      <c r="M12" s="167">
        <f>ROUND(J12*$O$8,0)</f>
        <v>0</v>
      </c>
      <c r="N12" s="168"/>
      <c r="O12" s="169"/>
      <c r="P12" s="71" t="s">
        <v>194</v>
      </c>
      <c r="Q12" s="69"/>
      <c r="R12" s="69"/>
      <c r="S12" s="69"/>
      <c r="T12" s="69"/>
      <c r="U12" s="69"/>
      <c r="V12" s="69"/>
      <c r="W12" s="69"/>
      <c r="X12" s="69"/>
      <c r="Y12" s="69"/>
      <c r="Z12" s="69"/>
      <c r="AA12" s="70"/>
    </row>
    <row r="13" spans="1:27" ht="12" customHeight="1" x14ac:dyDescent="0.15">
      <c r="A13" s="197"/>
      <c r="B13" s="198"/>
      <c r="C13" s="169"/>
      <c r="D13" s="199" t="s">
        <v>13</v>
      </c>
      <c r="E13" s="165"/>
      <c r="F13" s="165"/>
      <c r="G13" s="165"/>
      <c r="H13" s="165"/>
      <c r="I13" s="165"/>
      <c r="J13" s="173">
        <f>SUM(J9:J12)</f>
        <v>396000</v>
      </c>
      <c r="K13" s="174"/>
      <c r="L13" s="174"/>
      <c r="M13" s="167">
        <f>+SUM(M9:O12)</f>
        <v>39600</v>
      </c>
      <c r="N13" s="168"/>
      <c r="O13" s="169"/>
      <c r="P13" s="71" t="s">
        <v>14</v>
      </c>
      <c r="Q13" s="69"/>
      <c r="R13" s="69"/>
      <c r="S13" s="69"/>
      <c r="T13" s="69"/>
      <c r="U13" s="69"/>
      <c r="V13" s="69"/>
      <c r="W13" s="69"/>
      <c r="X13" s="69"/>
      <c r="Y13" s="69"/>
      <c r="Z13" s="69"/>
      <c r="AA13" s="70"/>
    </row>
    <row r="14" spans="1:27" ht="12" customHeight="1" x14ac:dyDescent="0.15">
      <c r="A14" s="202" t="s">
        <v>5</v>
      </c>
      <c r="B14" s="171"/>
      <c r="C14" s="171"/>
      <c r="D14" s="171"/>
      <c r="E14" s="171"/>
      <c r="F14" s="171"/>
      <c r="G14" s="171"/>
      <c r="H14" s="171"/>
      <c r="I14" s="172"/>
      <c r="J14" s="173">
        <f>ROUND(J13*0.3,0)</f>
        <v>118800</v>
      </c>
      <c r="K14" s="174"/>
      <c r="L14" s="174"/>
      <c r="M14" s="167">
        <f>ROUND(J14*$O$8,0)</f>
        <v>11880</v>
      </c>
      <c r="N14" s="168"/>
      <c r="O14" s="169"/>
      <c r="P14" s="68" t="s">
        <v>15</v>
      </c>
      <c r="Q14" s="69"/>
      <c r="R14" s="69"/>
      <c r="S14" s="69"/>
      <c r="T14" s="69"/>
      <c r="U14" s="69"/>
      <c r="V14" s="69"/>
      <c r="W14" s="69"/>
      <c r="X14" s="69"/>
      <c r="Y14" s="69"/>
      <c r="Z14" s="69"/>
      <c r="AA14" s="70"/>
    </row>
    <row r="15" spans="1:27" ht="12" customHeight="1" x14ac:dyDescent="0.15">
      <c r="A15" s="170" t="s">
        <v>131</v>
      </c>
      <c r="B15" s="171"/>
      <c r="C15" s="171"/>
      <c r="D15" s="171"/>
      <c r="E15" s="171"/>
      <c r="F15" s="171"/>
      <c r="G15" s="171"/>
      <c r="H15" s="171"/>
      <c r="I15" s="172"/>
      <c r="J15" s="173">
        <f>+J13+J14</f>
        <v>514800</v>
      </c>
      <c r="K15" s="174"/>
      <c r="L15" s="174"/>
      <c r="M15" s="173">
        <f>+M13+M14</f>
        <v>51480</v>
      </c>
      <c r="N15" s="174"/>
      <c r="O15" s="174"/>
      <c r="P15" s="71"/>
      <c r="Q15" s="69"/>
      <c r="R15" s="69"/>
      <c r="S15" s="69"/>
      <c r="T15" s="69"/>
      <c r="U15" s="69"/>
      <c r="V15" s="69"/>
      <c r="W15" s="69"/>
      <c r="X15" s="69"/>
      <c r="Y15" s="69"/>
      <c r="Z15" s="69"/>
      <c r="AA15" s="70"/>
    </row>
    <row r="16" spans="1:27" ht="12" customHeight="1" x14ac:dyDescent="0.15">
      <c r="P16" s="73"/>
    </row>
    <row r="17" spans="1:27" ht="12" customHeight="1" x14ac:dyDescent="0.15">
      <c r="A17" s="64" t="s">
        <v>103</v>
      </c>
    </row>
    <row r="18" spans="1:27" ht="12" customHeight="1" x14ac:dyDescent="0.15">
      <c r="A18" s="64"/>
    </row>
    <row r="19" spans="1:27" ht="12" customHeight="1" x14ac:dyDescent="0.15">
      <c r="A19" s="61" t="s">
        <v>16</v>
      </c>
      <c r="G19" s="61" t="s">
        <v>17</v>
      </c>
      <c r="J19" s="74">
        <f>+'ポイント(サンプル)'!H1</f>
        <v>0</v>
      </c>
      <c r="K19" s="61" t="s">
        <v>7</v>
      </c>
      <c r="T19" s="75"/>
    </row>
    <row r="20" spans="1:27" ht="12" customHeight="1" x14ac:dyDescent="0.15">
      <c r="A20" s="183" t="s">
        <v>0</v>
      </c>
      <c r="B20" s="183"/>
      <c r="C20" s="183"/>
      <c r="D20" s="183" t="s">
        <v>1</v>
      </c>
      <c r="E20" s="183"/>
      <c r="F20" s="183"/>
      <c r="G20" s="183"/>
      <c r="H20" s="183"/>
      <c r="I20" s="183"/>
      <c r="J20" s="183" t="s">
        <v>2</v>
      </c>
      <c r="K20" s="183"/>
      <c r="L20" s="184"/>
      <c r="M20" s="65" t="s">
        <v>53</v>
      </c>
      <c r="N20" s="66"/>
      <c r="O20" s="67">
        <v>0.1</v>
      </c>
      <c r="P20" s="185" t="s">
        <v>3</v>
      </c>
      <c r="Q20" s="185"/>
      <c r="R20" s="185"/>
      <c r="S20" s="185"/>
      <c r="T20" s="185"/>
      <c r="U20" s="185"/>
      <c r="V20" s="185"/>
      <c r="W20" s="185"/>
      <c r="X20" s="185"/>
      <c r="Y20" s="185"/>
      <c r="Z20" s="185"/>
      <c r="AA20" s="186"/>
    </row>
    <row r="21" spans="1:27" ht="12" customHeight="1" x14ac:dyDescent="0.15">
      <c r="A21" s="165" t="s">
        <v>4</v>
      </c>
      <c r="B21" s="165"/>
      <c r="C21" s="165"/>
      <c r="D21" s="165" t="s">
        <v>20</v>
      </c>
      <c r="E21" s="165"/>
      <c r="F21" s="165"/>
      <c r="G21" s="165"/>
      <c r="H21" s="165"/>
      <c r="I21" s="165"/>
      <c r="J21" s="176">
        <f>P21*T21</f>
        <v>0</v>
      </c>
      <c r="K21" s="176"/>
      <c r="L21" s="176"/>
      <c r="M21" s="167">
        <f>ROUND(J21*$O$20,0)</f>
        <v>0</v>
      </c>
      <c r="N21" s="168"/>
      <c r="O21" s="169"/>
      <c r="P21" s="76"/>
      <c r="Q21" s="69" t="s">
        <v>86</v>
      </c>
      <c r="R21" s="69"/>
      <c r="S21" s="69" t="s">
        <v>87</v>
      </c>
      <c r="T21" s="182">
        <v>6000</v>
      </c>
      <c r="U21" s="182"/>
      <c r="V21" s="69" t="s">
        <v>6</v>
      </c>
      <c r="W21" s="69"/>
      <c r="X21" s="171"/>
      <c r="Y21" s="171"/>
      <c r="Z21" s="69"/>
      <c r="AA21" s="70"/>
    </row>
    <row r="22" spans="1:27" ht="12" customHeight="1" x14ac:dyDescent="0.15">
      <c r="A22" s="165"/>
      <c r="B22" s="165"/>
      <c r="C22" s="165"/>
      <c r="D22" s="165" t="s">
        <v>21</v>
      </c>
      <c r="E22" s="165"/>
      <c r="F22" s="165"/>
      <c r="G22" s="165"/>
      <c r="H22" s="165"/>
      <c r="I22" s="165"/>
      <c r="J22" s="176">
        <f>P22*Y22</f>
        <v>0</v>
      </c>
      <c r="K22" s="176"/>
      <c r="L22" s="176"/>
      <c r="M22" s="187" t="s">
        <v>88</v>
      </c>
      <c r="N22" s="188"/>
      <c r="O22" s="189"/>
      <c r="P22" s="78">
        <f>+'ポイント(サンプル)'!G31+'ポイント(サンプル)'!G32</f>
        <v>0</v>
      </c>
      <c r="Q22" s="79" t="s">
        <v>10</v>
      </c>
      <c r="R22" s="79"/>
      <c r="S22" s="79"/>
      <c r="T22" s="79"/>
      <c r="U22" s="79"/>
      <c r="V22" s="79"/>
      <c r="W22" s="79"/>
      <c r="X22" s="79"/>
      <c r="Y22" s="182">
        <v>10000</v>
      </c>
      <c r="Z22" s="182"/>
      <c r="AA22" s="80" t="s">
        <v>6</v>
      </c>
    </row>
    <row r="23" spans="1:27" ht="12" customHeight="1" x14ac:dyDescent="0.15">
      <c r="A23" s="165"/>
      <c r="B23" s="165"/>
      <c r="C23" s="165"/>
      <c r="D23" s="179" t="s">
        <v>52</v>
      </c>
      <c r="E23" s="180"/>
      <c r="F23" s="180"/>
      <c r="G23" s="180"/>
      <c r="H23" s="180"/>
      <c r="I23" s="181"/>
      <c r="J23" s="176">
        <f>P23*T23</f>
        <v>0</v>
      </c>
      <c r="K23" s="176"/>
      <c r="L23" s="176"/>
      <c r="M23" s="167">
        <f t="shared" ref="M23:M28" si="0">ROUND(J23*$O$20,0)</f>
        <v>0</v>
      </c>
      <c r="N23" s="168"/>
      <c r="O23" s="169"/>
      <c r="P23" s="76">
        <f>+P21</f>
        <v>0</v>
      </c>
      <c r="Q23" s="69" t="s">
        <v>86</v>
      </c>
      <c r="R23" s="69"/>
      <c r="S23" s="69" t="s">
        <v>87</v>
      </c>
      <c r="T23" s="182">
        <v>5000</v>
      </c>
      <c r="U23" s="182"/>
      <c r="V23" s="69" t="s">
        <v>6</v>
      </c>
      <c r="W23" s="79"/>
      <c r="X23" s="79"/>
      <c r="Y23" s="77"/>
      <c r="Z23" s="77"/>
      <c r="AA23" s="80"/>
    </row>
    <row r="24" spans="1:27" ht="12" customHeight="1" x14ac:dyDescent="0.15">
      <c r="A24" s="165"/>
      <c r="B24" s="165"/>
      <c r="C24" s="165"/>
      <c r="D24" s="179" t="s">
        <v>195</v>
      </c>
      <c r="E24" s="180"/>
      <c r="F24" s="180"/>
      <c r="G24" s="180"/>
      <c r="H24" s="180"/>
      <c r="I24" s="181"/>
      <c r="J24" s="176">
        <f>P24*T24</f>
        <v>0</v>
      </c>
      <c r="K24" s="176"/>
      <c r="L24" s="176"/>
      <c r="M24" s="167">
        <f t="shared" si="0"/>
        <v>0</v>
      </c>
      <c r="N24" s="168"/>
      <c r="O24" s="169"/>
      <c r="P24" s="76"/>
      <c r="Q24" s="69" t="s">
        <v>86</v>
      </c>
      <c r="R24" s="69"/>
      <c r="S24" s="69" t="s">
        <v>87</v>
      </c>
      <c r="T24" s="182">
        <v>1000</v>
      </c>
      <c r="U24" s="182"/>
      <c r="V24" s="69" t="s">
        <v>6</v>
      </c>
      <c r="W24" s="79"/>
      <c r="X24" s="79"/>
      <c r="Y24" s="77"/>
      <c r="Z24" s="77"/>
      <c r="AA24" s="80"/>
    </row>
    <row r="25" spans="1:27" ht="12" customHeight="1" x14ac:dyDescent="0.15">
      <c r="A25" s="165"/>
      <c r="B25" s="165"/>
      <c r="C25" s="165"/>
      <c r="D25" s="179" t="s">
        <v>99</v>
      </c>
      <c r="E25" s="180"/>
      <c r="F25" s="180"/>
      <c r="G25" s="180"/>
      <c r="H25" s="180"/>
      <c r="I25" s="181"/>
      <c r="J25" s="176">
        <f>P25*T25</f>
        <v>0</v>
      </c>
      <c r="K25" s="176"/>
      <c r="L25" s="176"/>
      <c r="M25" s="167">
        <f t="shared" si="0"/>
        <v>0</v>
      </c>
      <c r="N25" s="168"/>
      <c r="O25" s="169"/>
      <c r="P25" s="76"/>
      <c r="Q25" s="69" t="s">
        <v>86</v>
      </c>
      <c r="R25" s="69"/>
      <c r="S25" s="69" t="s">
        <v>87</v>
      </c>
      <c r="T25" s="182">
        <v>1000</v>
      </c>
      <c r="U25" s="182"/>
      <c r="V25" s="69" t="s">
        <v>6</v>
      </c>
      <c r="W25" s="79"/>
      <c r="X25" s="79"/>
      <c r="Y25" s="77"/>
      <c r="Z25" s="77"/>
      <c r="AA25" s="80"/>
    </row>
    <row r="26" spans="1:27" ht="12" customHeight="1" x14ac:dyDescent="0.15">
      <c r="A26" s="165"/>
      <c r="B26" s="165"/>
      <c r="C26" s="165"/>
      <c r="D26" s="179" t="s">
        <v>100</v>
      </c>
      <c r="E26" s="180"/>
      <c r="F26" s="180"/>
      <c r="G26" s="180"/>
      <c r="H26" s="180"/>
      <c r="I26" s="181"/>
      <c r="J26" s="176">
        <f>P26*T26</f>
        <v>0</v>
      </c>
      <c r="K26" s="176"/>
      <c r="L26" s="176"/>
      <c r="M26" s="167">
        <f t="shared" si="0"/>
        <v>0</v>
      </c>
      <c r="N26" s="168"/>
      <c r="O26" s="169"/>
      <c r="P26" s="76"/>
      <c r="Q26" s="69" t="s">
        <v>86</v>
      </c>
      <c r="R26" s="69"/>
      <c r="S26" s="69" t="s">
        <v>87</v>
      </c>
      <c r="T26" s="182">
        <v>1000</v>
      </c>
      <c r="U26" s="182"/>
      <c r="V26" s="69" t="s">
        <v>6</v>
      </c>
      <c r="W26" s="79"/>
      <c r="X26" s="79"/>
      <c r="Y26" s="77"/>
      <c r="Z26" s="77"/>
      <c r="AA26" s="80"/>
    </row>
    <row r="27" spans="1:27" ht="12" customHeight="1" x14ac:dyDescent="0.15">
      <c r="A27" s="165"/>
      <c r="B27" s="165"/>
      <c r="C27" s="165"/>
      <c r="D27" s="179" t="s">
        <v>101</v>
      </c>
      <c r="E27" s="180"/>
      <c r="F27" s="180"/>
      <c r="G27" s="180"/>
      <c r="H27" s="180"/>
      <c r="I27" s="181"/>
      <c r="J27" s="176">
        <f>P27*T27</f>
        <v>0</v>
      </c>
      <c r="K27" s="176"/>
      <c r="L27" s="176"/>
      <c r="M27" s="167">
        <f t="shared" si="0"/>
        <v>0</v>
      </c>
      <c r="N27" s="168"/>
      <c r="O27" s="169"/>
      <c r="P27" s="76"/>
      <c r="Q27" s="69" t="s">
        <v>86</v>
      </c>
      <c r="R27" s="69"/>
      <c r="S27" s="69" t="s">
        <v>87</v>
      </c>
      <c r="T27" s="182">
        <v>1000</v>
      </c>
      <c r="U27" s="182"/>
      <c r="V27" s="69" t="s">
        <v>6</v>
      </c>
      <c r="W27" s="79"/>
      <c r="X27" s="79"/>
      <c r="Y27" s="77"/>
      <c r="Z27" s="77"/>
      <c r="AA27" s="80"/>
    </row>
    <row r="28" spans="1:27" ht="12" customHeight="1" x14ac:dyDescent="0.15">
      <c r="A28" s="165"/>
      <c r="B28" s="165"/>
      <c r="C28" s="165"/>
      <c r="D28" s="165" t="s">
        <v>196</v>
      </c>
      <c r="E28" s="165"/>
      <c r="F28" s="165"/>
      <c r="G28" s="165"/>
      <c r="H28" s="165"/>
      <c r="I28" s="165"/>
      <c r="J28" s="176">
        <f>ROUND(SUM(J21:L27)*0.2,0)</f>
        <v>0</v>
      </c>
      <c r="K28" s="176"/>
      <c r="L28" s="176"/>
      <c r="M28" s="167">
        <f t="shared" si="0"/>
        <v>0</v>
      </c>
      <c r="N28" s="168"/>
      <c r="O28" s="169"/>
      <c r="P28" s="71" t="s">
        <v>197</v>
      </c>
      <c r="Q28" s="69"/>
      <c r="R28" s="69"/>
      <c r="S28" s="69"/>
      <c r="T28" s="69"/>
      <c r="U28" s="69"/>
      <c r="V28" s="69"/>
      <c r="W28" s="69"/>
      <c r="X28" s="69"/>
      <c r="Y28" s="69"/>
      <c r="Z28" s="69"/>
      <c r="AA28" s="70"/>
    </row>
    <row r="29" spans="1:27" ht="12" customHeight="1" x14ac:dyDescent="0.15">
      <c r="A29" s="165"/>
      <c r="B29" s="165"/>
      <c r="C29" s="165"/>
      <c r="D29" s="165" t="s">
        <v>198</v>
      </c>
      <c r="E29" s="165"/>
      <c r="F29" s="165"/>
      <c r="G29" s="165"/>
      <c r="H29" s="165"/>
      <c r="I29" s="165"/>
      <c r="J29" s="166">
        <f>SUM(J21:J28)</f>
        <v>0</v>
      </c>
      <c r="K29" s="166"/>
      <c r="L29" s="166"/>
      <c r="M29" s="177">
        <f>SUM(M21:M28)</f>
        <v>0</v>
      </c>
      <c r="N29" s="178"/>
      <c r="O29" s="172"/>
      <c r="P29" s="71" t="s">
        <v>199</v>
      </c>
      <c r="Q29" s="69"/>
      <c r="R29" s="69"/>
      <c r="S29" s="69"/>
      <c r="T29" s="69"/>
      <c r="U29" s="69"/>
      <c r="V29" s="69"/>
      <c r="W29" s="69"/>
      <c r="X29" s="69"/>
      <c r="Y29" s="69"/>
      <c r="Z29" s="69"/>
      <c r="AA29" s="70"/>
    </row>
    <row r="30" spans="1:27" ht="12" customHeight="1" x14ac:dyDescent="0.15">
      <c r="A30" s="165" t="s">
        <v>5</v>
      </c>
      <c r="B30" s="165"/>
      <c r="C30" s="165"/>
      <c r="D30" s="165"/>
      <c r="E30" s="165"/>
      <c r="F30" s="165"/>
      <c r="G30" s="165"/>
      <c r="H30" s="165"/>
      <c r="I30" s="165"/>
      <c r="J30" s="166">
        <f>ROUND(J29*0.3,0)</f>
        <v>0</v>
      </c>
      <c r="K30" s="166"/>
      <c r="L30" s="166"/>
      <c r="M30" s="167">
        <f>ROUND(J30*$O$20,0)</f>
        <v>0</v>
      </c>
      <c r="N30" s="168"/>
      <c r="O30" s="169"/>
      <c r="P30" s="81" t="s">
        <v>200</v>
      </c>
      <c r="Q30" s="82"/>
      <c r="R30" s="82"/>
      <c r="S30" s="82"/>
      <c r="T30" s="82"/>
      <c r="U30" s="82"/>
      <c r="V30" s="82"/>
      <c r="W30" s="82"/>
      <c r="X30" s="82"/>
      <c r="Y30" s="82"/>
      <c r="Z30" s="82"/>
      <c r="AA30" s="83"/>
    </row>
    <row r="31" spans="1:27" ht="12" customHeight="1" x14ac:dyDescent="0.15">
      <c r="A31" s="170" t="s">
        <v>132</v>
      </c>
      <c r="B31" s="171"/>
      <c r="C31" s="171"/>
      <c r="D31" s="171"/>
      <c r="E31" s="171"/>
      <c r="F31" s="171"/>
      <c r="G31" s="171"/>
      <c r="H31" s="171"/>
      <c r="I31" s="172"/>
      <c r="J31" s="173">
        <f>SUM(J29:L30)</f>
        <v>0</v>
      </c>
      <c r="K31" s="174"/>
      <c r="L31" s="175"/>
      <c r="M31" s="173">
        <f>+SUM(M29:M30)</f>
        <v>0</v>
      </c>
      <c r="N31" s="174"/>
      <c r="O31" s="172"/>
      <c r="P31" s="71"/>
      <c r="Q31" s="69"/>
      <c r="R31" s="69"/>
      <c r="S31" s="69"/>
      <c r="T31" s="69"/>
      <c r="U31" s="69"/>
      <c r="V31" s="69"/>
      <c r="W31" s="69"/>
      <c r="X31" s="69"/>
      <c r="Y31" s="69"/>
      <c r="Z31" s="69"/>
      <c r="AA31" s="70"/>
    </row>
    <row r="33" spans="1:27" ht="12" customHeight="1" x14ac:dyDescent="0.15">
      <c r="A33" s="61" t="s">
        <v>201</v>
      </c>
      <c r="G33" s="61" t="s">
        <v>18</v>
      </c>
      <c r="P33" s="74">
        <f>+'ポイント(サンプル)'!G33</f>
        <v>0</v>
      </c>
      <c r="Q33" s="61" t="s">
        <v>8</v>
      </c>
    </row>
    <row r="34" spans="1:27" ht="12" customHeight="1" x14ac:dyDescent="0.15">
      <c r="A34" s="183" t="s">
        <v>0</v>
      </c>
      <c r="B34" s="183"/>
      <c r="C34" s="183"/>
      <c r="D34" s="183" t="s">
        <v>1</v>
      </c>
      <c r="E34" s="183"/>
      <c r="F34" s="183"/>
      <c r="G34" s="183"/>
      <c r="H34" s="183"/>
      <c r="I34" s="183"/>
      <c r="J34" s="183" t="s">
        <v>2</v>
      </c>
      <c r="K34" s="183"/>
      <c r="L34" s="184"/>
      <c r="M34" s="65" t="s">
        <v>53</v>
      </c>
      <c r="N34" s="66"/>
      <c r="O34" s="67">
        <v>0.1</v>
      </c>
      <c r="P34" s="185" t="s">
        <v>3</v>
      </c>
      <c r="Q34" s="185"/>
      <c r="R34" s="185"/>
      <c r="S34" s="185"/>
      <c r="T34" s="185"/>
      <c r="U34" s="185"/>
      <c r="V34" s="185"/>
      <c r="W34" s="185"/>
      <c r="X34" s="185"/>
      <c r="Y34" s="185"/>
      <c r="Z34" s="185"/>
      <c r="AA34" s="186"/>
    </row>
    <row r="35" spans="1:27" ht="12" customHeight="1" x14ac:dyDescent="0.15">
      <c r="A35" s="165" t="s">
        <v>4</v>
      </c>
      <c r="B35" s="165"/>
      <c r="C35" s="165"/>
      <c r="D35" s="165" t="s">
        <v>202</v>
      </c>
      <c r="E35" s="165"/>
      <c r="F35" s="165"/>
      <c r="G35" s="165"/>
      <c r="H35" s="165"/>
      <c r="I35" s="165"/>
      <c r="J35" s="176">
        <f>P35*S35</f>
        <v>0</v>
      </c>
      <c r="K35" s="176"/>
      <c r="L35" s="176"/>
      <c r="M35" s="167">
        <f>ROUND(J35*$O$34,0)</f>
        <v>0</v>
      </c>
      <c r="N35" s="168"/>
      <c r="O35" s="169"/>
      <c r="P35" s="76">
        <f>P33</f>
        <v>0</v>
      </c>
      <c r="Q35" s="69" t="s">
        <v>8</v>
      </c>
      <c r="R35" s="69" t="s">
        <v>89</v>
      </c>
      <c r="S35" s="174">
        <v>15000</v>
      </c>
      <c r="T35" s="174"/>
      <c r="U35" s="69" t="s">
        <v>6</v>
      </c>
      <c r="V35" s="69"/>
      <c r="W35" s="69"/>
      <c r="X35" s="171"/>
      <c r="Y35" s="171"/>
      <c r="Z35" s="69"/>
      <c r="AA35" s="70"/>
    </row>
    <row r="36" spans="1:27" ht="12" customHeight="1" x14ac:dyDescent="0.15">
      <c r="A36" s="165"/>
      <c r="B36" s="165"/>
      <c r="C36" s="165"/>
      <c r="D36" s="165" t="s">
        <v>203</v>
      </c>
      <c r="E36" s="165"/>
      <c r="F36" s="165"/>
      <c r="G36" s="165"/>
      <c r="H36" s="165"/>
      <c r="I36" s="165"/>
      <c r="J36" s="176">
        <f>P36*S36</f>
        <v>0</v>
      </c>
      <c r="K36" s="176"/>
      <c r="L36" s="176"/>
      <c r="M36" s="203" t="s">
        <v>88</v>
      </c>
      <c r="N36" s="204"/>
      <c r="O36" s="172"/>
      <c r="P36" s="78">
        <f>P33</f>
        <v>0</v>
      </c>
      <c r="Q36" s="79" t="s">
        <v>19</v>
      </c>
      <c r="R36" s="69" t="s">
        <v>87</v>
      </c>
      <c r="S36" s="174">
        <v>10000</v>
      </c>
      <c r="T36" s="174"/>
      <c r="U36" s="79" t="s">
        <v>6</v>
      </c>
      <c r="V36" s="79"/>
      <c r="W36" s="79"/>
      <c r="X36" s="79"/>
      <c r="Y36" s="182"/>
      <c r="Z36" s="182"/>
      <c r="AA36" s="80"/>
    </row>
    <row r="37" spans="1:27" ht="12" customHeight="1" x14ac:dyDescent="0.15">
      <c r="A37" s="165"/>
      <c r="B37" s="165"/>
      <c r="C37" s="165"/>
      <c r="D37" s="179" t="s">
        <v>211</v>
      </c>
      <c r="E37" s="180"/>
      <c r="F37" s="180"/>
      <c r="G37" s="180"/>
      <c r="H37" s="180"/>
      <c r="I37" s="181"/>
      <c r="J37" s="203">
        <f>P37*S37</f>
        <v>0</v>
      </c>
      <c r="K37" s="204"/>
      <c r="L37" s="205"/>
      <c r="M37" s="167">
        <f>ROUND(J37*$O$34,0)</f>
        <v>0</v>
      </c>
      <c r="N37" s="168"/>
      <c r="O37" s="169"/>
      <c r="P37" s="78">
        <f>P33</f>
        <v>0</v>
      </c>
      <c r="Q37" s="79" t="s">
        <v>8</v>
      </c>
      <c r="R37" s="84" t="s">
        <v>89</v>
      </c>
      <c r="S37" s="174">
        <v>10000</v>
      </c>
      <c r="T37" s="174"/>
      <c r="U37" s="72" t="s">
        <v>6</v>
      </c>
      <c r="V37" s="79"/>
      <c r="W37" s="79"/>
      <c r="X37" s="79"/>
      <c r="Y37" s="77"/>
      <c r="Z37" s="77"/>
      <c r="AA37" s="80"/>
    </row>
    <row r="38" spans="1:27" ht="12" customHeight="1" x14ac:dyDescent="0.15">
      <c r="A38" s="165"/>
      <c r="B38" s="165"/>
      <c r="C38" s="165"/>
      <c r="D38" s="165" t="s">
        <v>204</v>
      </c>
      <c r="E38" s="165"/>
      <c r="F38" s="165"/>
      <c r="G38" s="165"/>
      <c r="H38" s="165"/>
      <c r="I38" s="165"/>
      <c r="J38" s="176">
        <f>ROUND(SUM(J35:L37)*0.2,0)</f>
        <v>0</v>
      </c>
      <c r="K38" s="176"/>
      <c r="L38" s="176"/>
      <c r="M38" s="167">
        <f>ROUND(J38*$O$34,0)</f>
        <v>0</v>
      </c>
      <c r="N38" s="168"/>
      <c r="O38" s="169"/>
      <c r="P38" s="71" t="s">
        <v>205</v>
      </c>
      <c r="Q38" s="69"/>
      <c r="R38" s="69"/>
      <c r="S38" s="69"/>
      <c r="T38" s="69"/>
      <c r="U38" s="69"/>
      <c r="V38" s="69"/>
      <c r="W38" s="69"/>
      <c r="X38" s="69"/>
      <c r="Y38" s="69"/>
      <c r="Z38" s="69"/>
      <c r="AA38" s="70"/>
    </row>
    <row r="39" spans="1:27" ht="12" customHeight="1" x14ac:dyDescent="0.15">
      <c r="A39" s="165"/>
      <c r="B39" s="165"/>
      <c r="C39" s="165"/>
      <c r="D39" s="165" t="s">
        <v>206</v>
      </c>
      <c r="E39" s="165"/>
      <c r="F39" s="165"/>
      <c r="G39" s="165"/>
      <c r="H39" s="165"/>
      <c r="I39" s="165"/>
      <c r="J39" s="166">
        <f>SUM(J35:L38)</f>
        <v>0</v>
      </c>
      <c r="K39" s="166"/>
      <c r="L39" s="166"/>
      <c r="M39" s="206">
        <f>SUM(M35:O38)</f>
        <v>0</v>
      </c>
      <c r="N39" s="182"/>
      <c r="O39" s="172"/>
      <c r="P39" s="71" t="s">
        <v>207</v>
      </c>
      <c r="Q39" s="69"/>
      <c r="R39" s="69"/>
      <c r="S39" s="69"/>
      <c r="T39" s="69"/>
      <c r="U39" s="69"/>
      <c r="V39" s="69"/>
      <c r="W39" s="69"/>
      <c r="X39" s="69"/>
      <c r="Y39" s="69"/>
      <c r="Z39" s="69"/>
      <c r="AA39" s="70"/>
    </row>
    <row r="40" spans="1:27" ht="12" customHeight="1" x14ac:dyDescent="0.15">
      <c r="A40" s="165" t="s">
        <v>5</v>
      </c>
      <c r="B40" s="165"/>
      <c r="C40" s="165"/>
      <c r="D40" s="165"/>
      <c r="E40" s="165"/>
      <c r="F40" s="165"/>
      <c r="G40" s="165"/>
      <c r="H40" s="165"/>
      <c r="I40" s="165"/>
      <c r="J40" s="166">
        <f>ROUND(J39*0.3,0)</f>
        <v>0</v>
      </c>
      <c r="K40" s="166"/>
      <c r="L40" s="166"/>
      <c r="M40" s="167">
        <f>ROUND(J40*$O$34,0)</f>
        <v>0</v>
      </c>
      <c r="N40" s="168"/>
      <c r="O40" s="169"/>
      <c r="P40" s="81" t="s">
        <v>208</v>
      </c>
      <c r="Q40" s="82"/>
      <c r="R40" s="82"/>
      <c r="S40" s="82"/>
      <c r="T40" s="82"/>
      <c r="U40" s="82"/>
      <c r="V40" s="82"/>
      <c r="W40" s="82"/>
      <c r="X40" s="82"/>
      <c r="Y40" s="82"/>
      <c r="Z40" s="82"/>
      <c r="AA40" s="83"/>
    </row>
    <row r="41" spans="1:27" ht="12" customHeight="1" x14ac:dyDescent="0.15">
      <c r="A41" s="170" t="s">
        <v>133</v>
      </c>
      <c r="B41" s="171"/>
      <c r="C41" s="171"/>
      <c r="D41" s="171"/>
      <c r="E41" s="171"/>
      <c r="F41" s="171"/>
      <c r="G41" s="171"/>
      <c r="H41" s="171"/>
      <c r="I41" s="172"/>
      <c r="J41" s="173">
        <f>SUM(J39:L40)</f>
        <v>0</v>
      </c>
      <c r="K41" s="174"/>
      <c r="L41" s="175"/>
      <c r="M41" s="173">
        <f>SUM(M39:O40)</f>
        <v>0</v>
      </c>
      <c r="N41" s="174"/>
      <c r="O41" s="172"/>
      <c r="P41" s="71"/>
      <c r="Q41" s="69"/>
      <c r="R41" s="69"/>
      <c r="S41" s="69"/>
      <c r="T41" s="69"/>
      <c r="U41" s="69"/>
      <c r="V41" s="69"/>
      <c r="W41" s="69"/>
      <c r="X41" s="69"/>
      <c r="Y41" s="69"/>
      <c r="Z41" s="69"/>
      <c r="AA41" s="70"/>
    </row>
    <row r="43" spans="1:27" ht="12" customHeight="1" x14ac:dyDescent="0.15">
      <c r="A43" s="61" t="s">
        <v>154</v>
      </c>
      <c r="T43" s="75"/>
    </row>
    <row r="44" spans="1:27" ht="12" customHeight="1" x14ac:dyDescent="0.15">
      <c r="A44" s="183" t="s">
        <v>0</v>
      </c>
      <c r="B44" s="183"/>
      <c r="C44" s="183"/>
      <c r="D44" s="183" t="s">
        <v>1</v>
      </c>
      <c r="E44" s="183"/>
      <c r="F44" s="183"/>
      <c r="G44" s="183"/>
      <c r="H44" s="183"/>
      <c r="I44" s="183"/>
      <c r="J44" s="183" t="s">
        <v>2</v>
      </c>
      <c r="K44" s="183"/>
      <c r="L44" s="184"/>
      <c r="M44" s="65" t="s">
        <v>53</v>
      </c>
      <c r="N44" s="66"/>
      <c r="O44" s="67">
        <v>0.1</v>
      </c>
      <c r="P44" s="185" t="s">
        <v>3</v>
      </c>
      <c r="Q44" s="185"/>
      <c r="R44" s="185"/>
      <c r="S44" s="185"/>
      <c r="T44" s="185"/>
      <c r="U44" s="185"/>
      <c r="V44" s="185"/>
      <c r="W44" s="185"/>
      <c r="X44" s="185"/>
      <c r="Y44" s="185"/>
      <c r="Z44" s="185"/>
      <c r="AA44" s="186"/>
    </row>
    <row r="45" spans="1:27" ht="12" customHeight="1" x14ac:dyDescent="0.15">
      <c r="A45" s="165" t="s">
        <v>4</v>
      </c>
      <c r="B45" s="165"/>
      <c r="C45" s="165"/>
      <c r="D45" s="165" t="s">
        <v>157</v>
      </c>
      <c r="E45" s="165"/>
      <c r="F45" s="165"/>
      <c r="G45" s="165"/>
      <c r="H45" s="165"/>
      <c r="I45" s="165"/>
      <c r="J45" s="176">
        <f>P45*T45</f>
        <v>0</v>
      </c>
      <c r="K45" s="176"/>
      <c r="L45" s="176"/>
      <c r="M45" s="167">
        <f>ROUND(J45*$O$20,0)</f>
        <v>0</v>
      </c>
      <c r="N45" s="168"/>
      <c r="O45" s="169"/>
      <c r="P45" s="76"/>
      <c r="Q45" s="69" t="s">
        <v>86</v>
      </c>
      <c r="R45" s="69"/>
      <c r="S45" s="69" t="s">
        <v>87</v>
      </c>
      <c r="T45" s="182">
        <v>6000</v>
      </c>
      <c r="U45" s="182"/>
      <c r="V45" s="69" t="s">
        <v>6</v>
      </c>
      <c r="W45" s="69"/>
      <c r="X45" s="171"/>
      <c r="Y45" s="171"/>
      <c r="Z45" s="69"/>
      <c r="AA45" s="70"/>
    </row>
    <row r="46" spans="1:27" ht="12" customHeight="1" x14ac:dyDescent="0.15">
      <c r="A46" s="165"/>
      <c r="B46" s="165"/>
      <c r="C46" s="165"/>
      <c r="D46" s="165" t="s">
        <v>158</v>
      </c>
      <c r="E46" s="165"/>
      <c r="F46" s="165"/>
      <c r="G46" s="165"/>
      <c r="H46" s="165"/>
      <c r="I46" s="165"/>
      <c r="J46" s="176">
        <f>P46*Y46</f>
        <v>0</v>
      </c>
      <c r="K46" s="176"/>
      <c r="L46" s="176"/>
      <c r="M46" s="187" t="s">
        <v>88</v>
      </c>
      <c r="N46" s="188"/>
      <c r="O46" s="189"/>
      <c r="P46" s="78"/>
      <c r="Q46" s="79" t="s">
        <v>10</v>
      </c>
      <c r="R46" s="79"/>
      <c r="S46" s="79"/>
      <c r="T46" s="79"/>
      <c r="U46" s="79"/>
      <c r="V46" s="79"/>
      <c r="W46" s="79"/>
      <c r="X46" s="79"/>
      <c r="Y46" s="182">
        <v>10000</v>
      </c>
      <c r="Z46" s="182"/>
      <c r="AA46" s="80" t="s">
        <v>6</v>
      </c>
    </row>
    <row r="47" spans="1:27" ht="12" customHeight="1" x14ac:dyDescent="0.15">
      <c r="A47" s="165"/>
      <c r="B47" s="165"/>
      <c r="C47" s="165"/>
      <c r="D47" s="179" t="s">
        <v>159</v>
      </c>
      <c r="E47" s="180"/>
      <c r="F47" s="180"/>
      <c r="G47" s="180"/>
      <c r="H47" s="180"/>
      <c r="I47" s="181"/>
      <c r="J47" s="176">
        <f>P47*T47</f>
        <v>0</v>
      </c>
      <c r="K47" s="176"/>
      <c r="L47" s="176"/>
      <c r="M47" s="167">
        <f t="shared" ref="M47:M52" si="1">ROUND(J47*$O$20,0)</f>
        <v>0</v>
      </c>
      <c r="N47" s="168"/>
      <c r="O47" s="169"/>
      <c r="P47" s="76">
        <f>+P45</f>
        <v>0</v>
      </c>
      <c r="Q47" s="69" t="s">
        <v>86</v>
      </c>
      <c r="R47" s="69"/>
      <c r="S47" s="69" t="s">
        <v>87</v>
      </c>
      <c r="T47" s="182">
        <v>5000</v>
      </c>
      <c r="U47" s="182"/>
      <c r="V47" s="69" t="s">
        <v>6</v>
      </c>
      <c r="W47" s="79"/>
      <c r="X47" s="79"/>
      <c r="Y47" s="77"/>
      <c r="Z47" s="77"/>
      <c r="AA47" s="80"/>
    </row>
    <row r="48" spans="1:27" ht="12" customHeight="1" x14ac:dyDescent="0.15">
      <c r="A48" s="165"/>
      <c r="B48" s="165"/>
      <c r="C48" s="165"/>
      <c r="D48" s="179" t="s">
        <v>160</v>
      </c>
      <c r="E48" s="180"/>
      <c r="F48" s="180"/>
      <c r="G48" s="180"/>
      <c r="H48" s="180"/>
      <c r="I48" s="181"/>
      <c r="J48" s="176">
        <f>P48*T48</f>
        <v>0</v>
      </c>
      <c r="K48" s="176"/>
      <c r="L48" s="176"/>
      <c r="M48" s="167">
        <f t="shared" si="1"/>
        <v>0</v>
      </c>
      <c r="N48" s="168"/>
      <c r="O48" s="169"/>
      <c r="P48" s="76"/>
      <c r="Q48" s="69" t="s">
        <v>86</v>
      </c>
      <c r="R48" s="69"/>
      <c r="S48" s="69" t="s">
        <v>87</v>
      </c>
      <c r="T48" s="182">
        <v>1000</v>
      </c>
      <c r="U48" s="182"/>
      <c r="V48" s="69" t="s">
        <v>6</v>
      </c>
      <c r="W48" s="79"/>
      <c r="X48" s="79"/>
      <c r="Y48" s="77"/>
      <c r="Z48" s="77"/>
      <c r="AA48" s="80"/>
    </row>
    <row r="49" spans="1:27" ht="12" customHeight="1" x14ac:dyDescent="0.15">
      <c r="A49" s="165"/>
      <c r="B49" s="165"/>
      <c r="C49" s="165"/>
      <c r="D49" s="179" t="s">
        <v>161</v>
      </c>
      <c r="E49" s="180"/>
      <c r="F49" s="180"/>
      <c r="G49" s="180"/>
      <c r="H49" s="180"/>
      <c r="I49" s="181"/>
      <c r="J49" s="176">
        <f>P49*T49</f>
        <v>0</v>
      </c>
      <c r="K49" s="176"/>
      <c r="L49" s="176"/>
      <c r="M49" s="167">
        <f t="shared" si="1"/>
        <v>0</v>
      </c>
      <c r="N49" s="168"/>
      <c r="O49" s="169"/>
      <c r="P49" s="76"/>
      <c r="Q49" s="69" t="s">
        <v>86</v>
      </c>
      <c r="R49" s="69"/>
      <c r="S49" s="69" t="s">
        <v>87</v>
      </c>
      <c r="T49" s="182">
        <v>1000</v>
      </c>
      <c r="U49" s="182"/>
      <c r="V49" s="69" t="s">
        <v>6</v>
      </c>
      <c r="W49" s="79"/>
      <c r="X49" s="79"/>
      <c r="Y49" s="77"/>
      <c r="Z49" s="77"/>
      <c r="AA49" s="80"/>
    </row>
    <row r="50" spans="1:27" ht="12" customHeight="1" x14ac:dyDescent="0.15">
      <c r="A50" s="165"/>
      <c r="B50" s="165"/>
      <c r="C50" s="165"/>
      <c r="D50" s="179" t="s">
        <v>162</v>
      </c>
      <c r="E50" s="180"/>
      <c r="F50" s="180"/>
      <c r="G50" s="180"/>
      <c r="H50" s="180"/>
      <c r="I50" s="181"/>
      <c r="J50" s="176">
        <f>P50*T50</f>
        <v>0</v>
      </c>
      <c r="K50" s="176"/>
      <c r="L50" s="176"/>
      <c r="M50" s="167">
        <f t="shared" si="1"/>
        <v>0</v>
      </c>
      <c r="N50" s="168"/>
      <c r="O50" s="169"/>
      <c r="P50" s="76"/>
      <c r="Q50" s="69" t="s">
        <v>86</v>
      </c>
      <c r="R50" s="69"/>
      <c r="S50" s="69" t="s">
        <v>87</v>
      </c>
      <c r="T50" s="182">
        <v>1000</v>
      </c>
      <c r="U50" s="182"/>
      <c r="V50" s="69" t="s">
        <v>6</v>
      </c>
      <c r="W50" s="79"/>
      <c r="X50" s="79"/>
      <c r="Y50" s="77"/>
      <c r="Z50" s="77"/>
      <c r="AA50" s="80"/>
    </row>
    <row r="51" spans="1:27" ht="12" customHeight="1" x14ac:dyDescent="0.15">
      <c r="A51" s="165"/>
      <c r="B51" s="165"/>
      <c r="C51" s="165"/>
      <c r="D51" s="179" t="s">
        <v>163</v>
      </c>
      <c r="E51" s="180"/>
      <c r="F51" s="180"/>
      <c r="G51" s="180"/>
      <c r="H51" s="180"/>
      <c r="I51" s="181"/>
      <c r="J51" s="176">
        <f>P51*T51</f>
        <v>0</v>
      </c>
      <c r="K51" s="176"/>
      <c r="L51" s="176"/>
      <c r="M51" s="167">
        <f t="shared" si="1"/>
        <v>0</v>
      </c>
      <c r="N51" s="168"/>
      <c r="O51" s="169"/>
      <c r="P51" s="76"/>
      <c r="Q51" s="69" t="s">
        <v>86</v>
      </c>
      <c r="R51" s="69"/>
      <c r="S51" s="69" t="s">
        <v>87</v>
      </c>
      <c r="T51" s="182">
        <v>1000</v>
      </c>
      <c r="U51" s="182"/>
      <c r="V51" s="69" t="s">
        <v>6</v>
      </c>
      <c r="W51" s="79"/>
      <c r="X51" s="79"/>
      <c r="Y51" s="77"/>
      <c r="Z51" s="77"/>
      <c r="AA51" s="80"/>
    </row>
    <row r="52" spans="1:27" ht="12" customHeight="1" x14ac:dyDescent="0.15">
      <c r="A52" s="165"/>
      <c r="B52" s="165"/>
      <c r="C52" s="165"/>
      <c r="D52" s="165" t="s">
        <v>164</v>
      </c>
      <c r="E52" s="165"/>
      <c r="F52" s="165"/>
      <c r="G52" s="165"/>
      <c r="H52" s="165"/>
      <c r="I52" s="165"/>
      <c r="J52" s="176">
        <f>ROUND(SUM(J45:L51)*0.2,0)</f>
        <v>0</v>
      </c>
      <c r="K52" s="176"/>
      <c r="L52" s="176"/>
      <c r="M52" s="167">
        <f t="shared" si="1"/>
        <v>0</v>
      </c>
      <c r="N52" s="168"/>
      <c r="O52" s="169"/>
      <c r="P52" s="71" t="s">
        <v>166</v>
      </c>
      <c r="Q52" s="69"/>
      <c r="R52" s="69"/>
      <c r="S52" s="69"/>
      <c r="T52" s="69"/>
      <c r="U52" s="69"/>
      <c r="V52" s="69"/>
      <c r="W52" s="69"/>
      <c r="X52" s="69"/>
      <c r="Y52" s="69"/>
      <c r="Z52" s="69"/>
      <c r="AA52" s="70"/>
    </row>
    <row r="53" spans="1:27" ht="12" customHeight="1" x14ac:dyDescent="0.15">
      <c r="A53" s="165"/>
      <c r="B53" s="165"/>
      <c r="C53" s="165"/>
      <c r="D53" s="165" t="s">
        <v>165</v>
      </c>
      <c r="E53" s="165"/>
      <c r="F53" s="165"/>
      <c r="G53" s="165"/>
      <c r="H53" s="165"/>
      <c r="I53" s="165"/>
      <c r="J53" s="166">
        <f>SUM(J45:J52)</f>
        <v>0</v>
      </c>
      <c r="K53" s="166"/>
      <c r="L53" s="166"/>
      <c r="M53" s="177">
        <f>SUM(M45:M52)</f>
        <v>0</v>
      </c>
      <c r="N53" s="178"/>
      <c r="O53" s="172"/>
      <c r="P53" s="71" t="s">
        <v>167</v>
      </c>
      <c r="Q53" s="69"/>
      <c r="R53" s="69"/>
      <c r="S53" s="69"/>
      <c r="T53" s="69"/>
      <c r="U53" s="69"/>
      <c r="V53" s="69"/>
      <c r="W53" s="69"/>
      <c r="X53" s="69"/>
      <c r="Y53" s="69"/>
      <c r="Z53" s="69"/>
      <c r="AA53" s="70"/>
    </row>
    <row r="54" spans="1:27" ht="12" customHeight="1" x14ac:dyDescent="0.15">
      <c r="A54" s="165" t="s">
        <v>5</v>
      </c>
      <c r="B54" s="165"/>
      <c r="C54" s="165"/>
      <c r="D54" s="165"/>
      <c r="E54" s="165"/>
      <c r="F54" s="165"/>
      <c r="G54" s="165"/>
      <c r="H54" s="165"/>
      <c r="I54" s="165"/>
      <c r="J54" s="166">
        <f>ROUND(J53*0.3,0)</f>
        <v>0</v>
      </c>
      <c r="K54" s="166"/>
      <c r="L54" s="166"/>
      <c r="M54" s="167">
        <f>ROUND(J54*$O$20,0)</f>
        <v>0</v>
      </c>
      <c r="N54" s="168"/>
      <c r="O54" s="169"/>
      <c r="P54" s="81" t="s">
        <v>168</v>
      </c>
      <c r="Q54" s="82"/>
      <c r="R54" s="82"/>
      <c r="S54" s="82"/>
      <c r="T54" s="82"/>
      <c r="U54" s="82"/>
      <c r="V54" s="82"/>
      <c r="W54" s="82"/>
      <c r="X54" s="82"/>
      <c r="Y54" s="82"/>
      <c r="Z54" s="82"/>
      <c r="AA54" s="83"/>
    </row>
    <row r="55" spans="1:27" ht="12" customHeight="1" x14ac:dyDescent="0.15">
      <c r="A55" s="170" t="s">
        <v>209</v>
      </c>
      <c r="B55" s="171"/>
      <c r="C55" s="171"/>
      <c r="D55" s="171"/>
      <c r="E55" s="171"/>
      <c r="F55" s="171"/>
      <c r="G55" s="171"/>
      <c r="H55" s="171"/>
      <c r="I55" s="172"/>
      <c r="J55" s="173">
        <f>SUM(J53:L54)</f>
        <v>0</v>
      </c>
      <c r="K55" s="174"/>
      <c r="L55" s="175"/>
      <c r="M55" s="173">
        <f>+SUM(M53:M54)</f>
        <v>0</v>
      </c>
      <c r="N55" s="174"/>
      <c r="O55" s="172"/>
      <c r="P55" s="71"/>
      <c r="Q55" s="69"/>
      <c r="R55" s="69"/>
      <c r="S55" s="69"/>
      <c r="T55" s="69"/>
      <c r="U55" s="69"/>
      <c r="V55" s="69"/>
      <c r="W55" s="69"/>
      <c r="X55" s="69"/>
      <c r="Y55" s="69"/>
      <c r="Z55" s="69"/>
      <c r="AA55" s="70"/>
    </row>
    <row r="57" spans="1:27" ht="12" customHeight="1" x14ac:dyDescent="0.15">
      <c r="A57" s="61" t="s">
        <v>115</v>
      </c>
      <c r="T57" s="75"/>
    </row>
    <row r="58" spans="1:27" ht="12" customHeight="1" x14ac:dyDescent="0.15">
      <c r="A58" s="183" t="s">
        <v>0</v>
      </c>
      <c r="B58" s="183"/>
      <c r="C58" s="183"/>
      <c r="D58" s="183" t="s">
        <v>1</v>
      </c>
      <c r="E58" s="183"/>
      <c r="F58" s="183"/>
      <c r="G58" s="183"/>
      <c r="H58" s="183"/>
      <c r="I58" s="183"/>
      <c r="J58" s="183" t="s">
        <v>2</v>
      </c>
      <c r="K58" s="183"/>
      <c r="L58" s="184"/>
      <c r="M58" s="65" t="s">
        <v>53</v>
      </c>
      <c r="N58" s="66"/>
      <c r="O58" s="67">
        <v>0.1</v>
      </c>
      <c r="P58" s="185" t="s">
        <v>3</v>
      </c>
      <c r="Q58" s="185"/>
      <c r="R58" s="185"/>
      <c r="S58" s="185"/>
      <c r="T58" s="185"/>
      <c r="U58" s="185"/>
      <c r="V58" s="185"/>
      <c r="W58" s="185"/>
      <c r="X58" s="185"/>
      <c r="Y58" s="185"/>
      <c r="Z58" s="185"/>
      <c r="AA58" s="186"/>
    </row>
    <row r="59" spans="1:27" ht="12" customHeight="1" x14ac:dyDescent="0.15">
      <c r="A59" s="165" t="s">
        <v>4</v>
      </c>
      <c r="B59" s="165"/>
      <c r="C59" s="165"/>
      <c r="D59" s="165" t="s">
        <v>116</v>
      </c>
      <c r="E59" s="165"/>
      <c r="F59" s="165"/>
      <c r="G59" s="165"/>
      <c r="H59" s="165"/>
      <c r="I59" s="165"/>
      <c r="J59" s="176">
        <f>P59*T59</f>
        <v>0</v>
      </c>
      <c r="K59" s="176"/>
      <c r="L59" s="176"/>
      <c r="M59" s="167">
        <f>ROUND(J59*$O$20,0)</f>
        <v>0</v>
      </c>
      <c r="N59" s="168"/>
      <c r="O59" s="169"/>
      <c r="P59" s="76"/>
      <c r="Q59" s="69" t="s">
        <v>86</v>
      </c>
      <c r="R59" s="69"/>
      <c r="S59" s="69" t="s">
        <v>87</v>
      </c>
      <c r="T59" s="182">
        <v>3000</v>
      </c>
      <c r="U59" s="182"/>
      <c r="V59" s="69" t="s">
        <v>6</v>
      </c>
      <c r="W59" s="69"/>
      <c r="X59" s="171"/>
      <c r="Y59" s="171"/>
      <c r="Z59" s="69"/>
      <c r="AA59" s="70"/>
    </row>
    <row r="60" spans="1:27" ht="12" customHeight="1" x14ac:dyDescent="0.15">
      <c r="A60" s="165"/>
      <c r="B60" s="165"/>
      <c r="C60" s="165"/>
      <c r="D60" s="165" t="s">
        <v>117</v>
      </c>
      <c r="E60" s="165"/>
      <c r="F60" s="165"/>
      <c r="G60" s="165"/>
      <c r="H60" s="165"/>
      <c r="I60" s="165"/>
      <c r="J60" s="176">
        <f>P60*Y60</f>
        <v>0</v>
      </c>
      <c r="K60" s="176"/>
      <c r="L60" s="176"/>
      <c r="M60" s="187" t="s">
        <v>88</v>
      </c>
      <c r="N60" s="188"/>
      <c r="O60" s="189"/>
      <c r="P60" s="78"/>
      <c r="Q60" s="79" t="s">
        <v>10</v>
      </c>
      <c r="R60" s="79"/>
      <c r="S60" s="79"/>
      <c r="T60" s="79"/>
      <c r="U60" s="79"/>
      <c r="V60" s="79"/>
      <c r="W60" s="79"/>
      <c r="X60" s="79"/>
      <c r="Y60" s="182">
        <v>10000</v>
      </c>
      <c r="Z60" s="182"/>
      <c r="AA60" s="80" t="s">
        <v>6</v>
      </c>
    </row>
    <row r="61" spans="1:27" ht="12" customHeight="1" x14ac:dyDescent="0.15">
      <c r="A61" s="165"/>
      <c r="B61" s="165"/>
      <c r="C61" s="165"/>
      <c r="D61" s="179" t="s">
        <v>118</v>
      </c>
      <c r="E61" s="180"/>
      <c r="F61" s="180"/>
      <c r="G61" s="180"/>
      <c r="H61" s="180"/>
      <c r="I61" s="181"/>
      <c r="J61" s="176">
        <f>P61*T61</f>
        <v>0</v>
      </c>
      <c r="K61" s="176"/>
      <c r="L61" s="176"/>
      <c r="M61" s="167">
        <f>ROUND(J61*$O$20,0)</f>
        <v>0</v>
      </c>
      <c r="N61" s="168"/>
      <c r="O61" s="169"/>
      <c r="P61" s="76">
        <f>+P59</f>
        <v>0</v>
      </c>
      <c r="Q61" s="69" t="s">
        <v>86</v>
      </c>
      <c r="R61" s="69"/>
      <c r="S61" s="69" t="s">
        <v>87</v>
      </c>
      <c r="T61" s="182">
        <v>3000</v>
      </c>
      <c r="U61" s="182"/>
      <c r="V61" s="69" t="s">
        <v>6</v>
      </c>
      <c r="W61" s="79"/>
      <c r="X61" s="79"/>
      <c r="Y61" s="77"/>
      <c r="Z61" s="77"/>
      <c r="AA61" s="80"/>
    </row>
    <row r="62" spans="1:27" ht="12" customHeight="1" x14ac:dyDescent="0.15">
      <c r="A62" s="165"/>
      <c r="B62" s="165"/>
      <c r="C62" s="165"/>
      <c r="D62" s="165" t="s">
        <v>119</v>
      </c>
      <c r="E62" s="165"/>
      <c r="F62" s="165"/>
      <c r="G62" s="165"/>
      <c r="H62" s="165"/>
      <c r="I62" s="165"/>
      <c r="J62" s="176">
        <f>ROUND(SUM(J59:L61)*0.2,0)</f>
        <v>0</v>
      </c>
      <c r="K62" s="176"/>
      <c r="L62" s="176"/>
      <c r="M62" s="167">
        <f>ROUND(J62*$O$20,0)</f>
        <v>0</v>
      </c>
      <c r="N62" s="168"/>
      <c r="O62" s="169"/>
      <c r="P62" s="71" t="s">
        <v>121</v>
      </c>
      <c r="Q62" s="69"/>
      <c r="R62" s="69"/>
      <c r="S62" s="69"/>
      <c r="T62" s="69"/>
      <c r="U62" s="69"/>
      <c r="V62" s="69"/>
      <c r="W62" s="69"/>
      <c r="X62" s="69"/>
      <c r="Y62" s="69"/>
      <c r="Z62" s="69"/>
      <c r="AA62" s="70"/>
    </row>
    <row r="63" spans="1:27" ht="12" customHeight="1" x14ac:dyDescent="0.15">
      <c r="A63" s="165"/>
      <c r="B63" s="165"/>
      <c r="C63" s="165"/>
      <c r="D63" s="165" t="s">
        <v>120</v>
      </c>
      <c r="E63" s="165"/>
      <c r="F63" s="165"/>
      <c r="G63" s="165"/>
      <c r="H63" s="165"/>
      <c r="I63" s="165"/>
      <c r="J63" s="166">
        <f>SUM(J59:J62)</f>
        <v>0</v>
      </c>
      <c r="K63" s="166"/>
      <c r="L63" s="166"/>
      <c r="M63" s="177">
        <f>SUM(M59:M62)</f>
        <v>0</v>
      </c>
      <c r="N63" s="178"/>
      <c r="O63" s="172"/>
      <c r="P63" s="71" t="s">
        <v>122</v>
      </c>
      <c r="Q63" s="69"/>
      <c r="R63" s="69"/>
      <c r="S63" s="69"/>
      <c r="T63" s="69"/>
      <c r="U63" s="69"/>
      <c r="V63" s="69"/>
      <c r="W63" s="69"/>
      <c r="X63" s="69"/>
      <c r="Y63" s="69"/>
      <c r="Z63" s="69"/>
      <c r="AA63" s="70"/>
    </row>
    <row r="64" spans="1:27" ht="12" customHeight="1" x14ac:dyDescent="0.15">
      <c r="A64" s="165" t="s">
        <v>5</v>
      </c>
      <c r="B64" s="165"/>
      <c r="C64" s="165"/>
      <c r="D64" s="165"/>
      <c r="E64" s="165"/>
      <c r="F64" s="165"/>
      <c r="G64" s="165"/>
      <c r="H64" s="165"/>
      <c r="I64" s="165"/>
      <c r="J64" s="166">
        <f>ROUND(J63*0.3,0)</f>
        <v>0</v>
      </c>
      <c r="K64" s="166"/>
      <c r="L64" s="166"/>
      <c r="M64" s="167">
        <f>ROUND(J64*$O$20,0)</f>
        <v>0</v>
      </c>
      <c r="N64" s="168"/>
      <c r="O64" s="169"/>
      <c r="P64" s="81" t="s">
        <v>123</v>
      </c>
      <c r="Q64" s="82"/>
      <c r="R64" s="82"/>
      <c r="S64" s="82"/>
      <c r="T64" s="82"/>
      <c r="U64" s="82"/>
      <c r="V64" s="82"/>
      <c r="W64" s="82"/>
      <c r="X64" s="82"/>
      <c r="Y64" s="82"/>
      <c r="Z64" s="82"/>
      <c r="AA64" s="83"/>
    </row>
    <row r="65" spans="1:27" ht="12" customHeight="1" x14ac:dyDescent="0.15">
      <c r="A65" s="170" t="s">
        <v>210</v>
      </c>
      <c r="B65" s="171"/>
      <c r="C65" s="171"/>
      <c r="D65" s="171"/>
      <c r="E65" s="171"/>
      <c r="F65" s="171"/>
      <c r="G65" s="171"/>
      <c r="H65" s="171"/>
      <c r="I65" s="172"/>
      <c r="J65" s="173">
        <f>SUM(J63:L64)</f>
        <v>0</v>
      </c>
      <c r="K65" s="174"/>
      <c r="L65" s="175"/>
      <c r="M65" s="173">
        <f>+SUM(M63:M64)</f>
        <v>0</v>
      </c>
      <c r="N65" s="174"/>
      <c r="O65" s="172"/>
      <c r="P65" s="71"/>
      <c r="Q65" s="69"/>
      <c r="R65" s="69"/>
      <c r="S65" s="69"/>
      <c r="T65" s="69"/>
      <c r="U65" s="69"/>
      <c r="V65" s="69"/>
      <c r="W65" s="69"/>
      <c r="X65" s="69"/>
      <c r="Y65" s="69"/>
      <c r="Z65" s="69"/>
      <c r="AA65" s="70"/>
    </row>
    <row r="67" spans="1:27" s="1" customFormat="1" ht="12" customHeight="1" thickBot="1" x14ac:dyDescent="0.2">
      <c r="J67" s="212" t="s">
        <v>2</v>
      </c>
      <c r="K67" s="212"/>
      <c r="L67" s="212"/>
      <c r="M67" s="212"/>
      <c r="N67" s="212"/>
      <c r="P67" s="212" t="s">
        <v>53</v>
      </c>
      <c r="Q67" s="212"/>
      <c r="R67" s="212"/>
      <c r="S67" s="212"/>
      <c r="T67" s="212"/>
      <c r="U67" s="90"/>
      <c r="V67" s="212" t="s">
        <v>56</v>
      </c>
      <c r="W67" s="212"/>
      <c r="X67" s="212"/>
      <c r="Y67" s="212"/>
      <c r="Z67" s="212"/>
    </row>
    <row r="68" spans="1:27" s="1" customFormat="1" ht="12" customHeight="1" thickBot="1" x14ac:dyDescent="0.2">
      <c r="A68" s="211" t="s">
        <v>54</v>
      </c>
      <c r="B68" s="211"/>
      <c r="C68" s="211"/>
      <c r="D68" s="211"/>
      <c r="E68" s="211"/>
      <c r="F68" s="91"/>
      <c r="G68" s="91"/>
      <c r="H68" s="92" t="s">
        <v>90</v>
      </c>
      <c r="I68" s="1" t="s">
        <v>91</v>
      </c>
      <c r="J68" s="207">
        <f>+J15</f>
        <v>514800</v>
      </c>
      <c r="K68" s="208"/>
      <c r="L68" s="208"/>
      <c r="M68" s="208"/>
      <c r="N68" s="209"/>
      <c r="O68" s="93" t="s">
        <v>94</v>
      </c>
      <c r="P68" s="207">
        <f>M15</f>
        <v>51480</v>
      </c>
      <c r="Q68" s="208"/>
      <c r="R68" s="208"/>
      <c r="S68" s="208"/>
      <c r="T68" s="209"/>
      <c r="U68" s="93" t="s">
        <v>95</v>
      </c>
      <c r="V68" s="207">
        <f>+J68+P68</f>
        <v>566280</v>
      </c>
      <c r="W68" s="208"/>
      <c r="X68" s="208"/>
      <c r="Y68" s="208"/>
      <c r="Z68" s="209"/>
    </row>
    <row r="69" spans="1:27" s="1" customFormat="1" ht="12" customHeight="1" thickBot="1" x14ac:dyDescent="0.2">
      <c r="A69" s="92"/>
      <c r="B69" s="92"/>
      <c r="C69" s="92"/>
      <c r="D69" s="92"/>
      <c r="G69" s="92"/>
      <c r="H69" s="92"/>
      <c r="J69" s="210"/>
      <c r="K69" s="210"/>
      <c r="L69" s="210"/>
      <c r="M69" s="210"/>
      <c r="N69" s="210"/>
      <c r="O69" s="90"/>
      <c r="P69" s="210"/>
      <c r="Q69" s="210"/>
      <c r="R69" s="210"/>
      <c r="S69" s="210"/>
      <c r="T69" s="210"/>
      <c r="U69" s="90"/>
      <c r="V69" s="210"/>
      <c r="W69" s="210"/>
      <c r="X69" s="210"/>
      <c r="Y69" s="210"/>
      <c r="Z69" s="210"/>
    </row>
    <row r="70" spans="1:27" s="1" customFormat="1" ht="12" customHeight="1" thickBot="1" x14ac:dyDescent="0.2">
      <c r="A70" s="211" t="s">
        <v>55</v>
      </c>
      <c r="B70" s="211"/>
      <c r="C70" s="211"/>
      <c r="D70" s="211"/>
      <c r="E70" s="211"/>
      <c r="F70" s="91"/>
      <c r="G70" s="91"/>
      <c r="H70" s="92" t="s">
        <v>92</v>
      </c>
      <c r="I70" s="1" t="s">
        <v>93</v>
      </c>
      <c r="J70" s="207">
        <f>J31+J41</f>
        <v>0</v>
      </c>
      <c r="K70" s="208"/>
      <c r="L70" s="208"/>
      <c r="M70" s="208"/>
      <c r="N70" s="209"/>
      <c r="O70" s="93" t="s">
        <v>94</v>
      </c>
      <c r="P70" s="207">
        <f>M31+M41</f>
        <v>0</v>
      </c>
      <c r="Q70" s="208"/>
      <c r="R70" s="208"/>
      <c r="S70" s="208"/>
      <c r="T70" s="209"/>
      <c r="U70" s="93" t="s">
        <v>95</v>
      </c>
      <c r="V70" s="207">
        <f>+J70+P70</f>
        <v>0</v>
      </c>
      <c r="W70" s="208"/>
      <c r="X70" s="208"/>
      <c r="Y70" s="208"/>
      <c r="Z70" s="209"/>
    </row>
    <row r="71" spans="1:27" s="64" customFormat="1" ht="12" customHeight="1" x14ac:dyDescent="0.15">
      <c r="A71" s="88"/>
      <c r="B71" s="88"/>
      <c r="C71" s="88"/>
      <c r="D71" s="88"/>
      <c r="E71" s="88"/>
      <c r="F71" s="85"/>
      <c r="G71" s="85"/>
      <c r="H71" s="86"/>
      <c r="J71" s="119"/>
      <c r="K71" s="119"/>
      <c r="L71" s="119"/>
      <c r="M71" s="119"/>
      <c r="N71" s="119"/>
      <c r="O71" s="87"/>
      <c r="P71" s="119"/>
      <c r="Q71" s="119"/>
      <c r="R71" s="119"/>
      <c r="S71" s="119"/>
      <c r="T71" s="119"/>
      <c r="U71" s="87"/>
      <c r="V71" s="119"/>
      <c r="W71" s="119"/>
      <c r="X71" s="119"/>
      <c r="Y71" s="119"/>
      <c r="Z71" s="119"/>
    </row>
    <row r="72" spans="1:27" s="64" customFormat="1" ht="12" customHeight="1" thickBot="1" x14ac:dyDescent="0.2">
      <c r="A72" s="88"/>
      <c r="B72" s="120"/>
      <c r="C72" s="120"/>
      <c r="D72" s="120"/>
      <c r="E72" s="120"/>
      <c r="F72" s="121"/>
      <c r="G72" s="121"/>
      <c r="H72" s="122"/>
      <c r="I72" s="123"/>
      <c r="J72" s="124"/>
      <c r="K72" s="124"/>
      <c r="L72" s="124"/>
      <c r="M72" s="124"/>
      <c r="N72" s="124"/>
      <c r="O72" s="125"/>
      <c r="P72" s="124"/>
      <c r="Q72" s="124"/>
      <c r="R72" s="124"/>
      <c r="S72" s="124"/>
      <c r="T72" s="124"/>
      <c r="U72" s="125"/>
      <c r="V72" s="124"/>
      <c r="W72" s="124"/>
      <c r="X72" s="124"/>
      <c r="Y72" s="124"/>
      <c r="Z72" s="124"/>
      <c r="AA72" s="123"/>
    </row>
    <row r="73" spans="1:27" s="64" customFormat="1" ht="12" customHeight="1" thickBot="1" x14ac:dyDescent="0.2">
      <c r="A73" s="88"/>
      <c r="B73" s="163" t="s">
        <v>128</v>
      </c>
      <c r="C73" s="164"/>
      <c r="D73" s="164"/>
      <c r="E73" s="164"/>
      <c r="F73" s="164"/>
      <c r="G73" s="164"/>
      <c r="H73" s="86" t="s">
        <v>126</v>
      </c>
      <c r="I73" s="64" t="s">
        <v>124</v>
      </c>
      <c r="J73" s="158">
        <f>+J55</f>
        <v>0</v>
      </c>
      <c r="K73" s="159"/>
      <c r="L73" s="159"/>
      <c r="M73" s="159"/>
      <c r="N73" s="160"/>
      <c r="O73" s="134" t="s">
        <v>94</v>
      </c>
      <c r="P73" s="158">
        <f>+M55</f>
        <v>0</v>
      </c>
      <c r="Q73" s="159"/>
      <c r="R73" s="159"/>
      <c r="S73" s="159"/>
      <c r="T73" s="160"/>
      <c r="U73" s="87" t="s">
        <v>95</v>
      </c>
      <c r="V73" s="158">
        <f>+J73+P73</f>
        <v>0</v>
      </c>
      <c r="W73" s="159"/>
      <c r="X73" s="159"/>
      <c r="Y73" s="159"/>
      <c r="Z73" s="160"/>
    </row>
    <row r="74" spans="1:27" s="64" customFormat="1" ht="12" customHeight="1" thickBot="1" x14ac:dyDescent="0.2">
      <c r="A74" s="88"/>
      <c r="B74" s="88"/>
      <c r="C74" s="88"/>
      <c r="D74" s="88"/>
      <c r="E74" s="88"/>
      <c r="F74" s="85"/>
      <c r="G74" s="85"/>
      <c r="J74" s="89"/>
      <c r="K74" s="89"/>
      <c r="L74" s="89"/>
      <c r="M74" s="89"/>
      <c r="N74" s="89"/>
      <c r="O74" s="87"/>
      <c r="P74" s="89"/>
      <c r="Q74" s="89"/>
      <c r="R74" s="89"/>
      <c r="S74" s="89"/>
      <c r="T74" s="89"/>
      <c r="U74" s="87"/>
      <c r="V74" s="89"/>
      <c r="W74" s="89"/>
      <c r="X74" s="89"/>
      <c r="Y74" s="89"/>
      <c r="Z74" s="89"/>
    </row>
    <row r="75" spans="1:27" s="64" customFormat="1" ht="12" customHeight="1" thickBot="1" x14ac:dyDescent="0.2">
      <c r="A75" s="88"/>
      <c r="B75" s="135" t="s">
        <v>125</v>
      </c>
      <c r="C75" s="88"/>
      <c r="D75" s="88"/>
      <c r="E75" s="88"/>
      <c r="F75" s="85"/>
      <c r="G75" s="85"/>
      <c r="H75" s="86" t="s">
        <v>127</v>
      </c>
      <c r="J75" s="158">
        <f>+J65</f>
        <v>0</v>
      </c>
      <c r="K75" s="159"/>
      <c r="L75" s="159"/>
      <c r="M75" s="159"/>
      <c r="N75" s="160"/>
      <c r="O75" s="87" t="s">
        <v>94</v>
      </c>
      <c r="P75" s="158">
        <f>+M65</f>
        <v>0</v>
      </c>
      <c r="Q75" s="159"/>
      <c r="R75" s="159"/>
      <c r="S75" s="159"/>
      <c r="T75" s="160"/>
      <c r="U75" s="87" t="s">
        <v>95</v>
      </c>
      <c r="V75" s="158">
        <f>+J75+P75</f>
        <v>0</v>
      </c>
      <c r="W75" s="159"/>
      <c r="X75" s="159"/>
      <c r="Y75" s="159"/>
      <c r="Z75" s="160"/>
    </row>
    <row r="76" spans="1:27" s="64" customFormat="1" ht="12" customHeight="1" x14ac:dyDescent="0.15">
      <c r="A76" s="88"/>
      <c r="B76" s="88"/>
      <c r="C76" s="88"/>
      <c r="D76" s="88"/>
      <c r="E76" s="88"/>
      <c r="F76" s="85"/>
      <c r="G76" s="85"/>
      <c r="H76" s="86"/>
      <c r="J76" s="161"/>
      <c r="K76" s="161"/>
      <c r="L76" s="161"/>
      <c r="M76" s="161"/>
      <c r="N76" s="161"/>
      <c r="O76" s="136"/>
      <c r="P76" s="161"/>
      <c r="Q76" s="161"/>
      <c r="R76" s="161"/>
      <c r="S76" s="161"/>
      <c r="T76" s="161"/>
      <c r="U76" s="136"/>
      <c r="V76" s="161"/>
      <c r="W76" s="161"/>
      <c r="X76" s="161"/>
      <c r="Y76" s="161"/>
      <c r="Z76" s="161"/>
    </row>
    <row r="77" spans="1:27" s="64" customFormat="1" ht="12" customHeight="1" x14ac:dyDescent="0.15">
      <c r="A77" s="88"/>
      <c r="B77" s="58" t="s">
        <v>129</v>
      </c>
      <c r="C77" s="88"/>
      <c r="D77" s="88"/>
      <c r="E77" s="88"/>
      <c r="F77" s="85"/>
      <c r="G77" s="85"/>
      <c r="J77" s="89"/>
      <c r="K77" s="89"/>
      <c r="L77" s="89"/>
      <c r="M77" s="89"/>
      <c r="N77" s="89"/>
      <c r="O77" s="87"/>
      <c r="P77" s="89"/>
      <c r="Q77" s="89"/>
      <c r="R77" s="89"/>
      <c r="S77" s="89"/>
      <c r="T77" s="89"/>
      <c r="U77" s="87"/>
      <c r="V77" s="89"/>
      <c r="W77" s="89"/>
      <c r="X77" s="89"/>
      <c r="Y77" s="89"/>
      <c r="Z77" s="89"/>
    </row>
    <row r="78" spans="1:27" s="64" customFormat="1" ht="12" customHeight="1" x14ac:dyDescent="0.15">
      <c r="A78" s="88"/>
      <c r="B78" s="88"/>
      <c r="C78" s="88"/>
      <c r="D78" s="88"/>
      <c r="E78" s="88"/>
      <c r="F78" s="85"/>
      <c r="G78" s="85"/>
      <c r="H78" s="86"/>
      <c r="J78" s="89"/>
      <c r="K78" s="89"/>
      <c r="L78" s="89"/>
      <c r="M78" s="89"/>
      <c r="N78" s="89"/>
      <c r="O78" s="87"/>
      <c r="P78" s="89"/>
      <c r="Q78" s="89"/>
      <c r="R78" s="89"/>
      <c r="S78" s="89"/>
      <c r="T78" s="89"/>
      <c r="U78" s="87"/>
      <c r="V78" s="89"/>
      <c r="W78" s="89"/>
      <c r="X78" s="89"/>
      <c r="Y78" s="89"/>
      <c r="Z78" s="89"/>
    </row>
    <row r="79" spans="1:27" s="64" customFormat="1" ht="12" customHeight="1" x14ac:dyDescent="0.15">
      <c r="A79" s="88"/>
      <c r="B79" s="88"/>
      <c r="C79" s="88"/>
      <c r="D79" s="88"/>
      <c r="E79" s="88"/>
      <c r="F79" s="85"/>
      <c r="G79" s="85"/>
      <c r="H79" s="86"/>
      <c r="J79" s="89"/>
      <c r="K79" s="89"/>
      <c r="L79" s="89"/>
      <c r="M79" s="89"/>
      <c r="N79" s="89"/>
      <c r="O79" s="87"/>
      <c r="P79" s="89"/>
      <c r="Q79" s="89"/>
      <c r="R79" s="89"/>
      <c r="S79" s="89"/>
      <c r="T79" s="89"/>
      <c r="U79" s="87"/>
      <c r="V79" s="89"/>
      <c r="W79" s="89"/>
      <c r="X79" s="89"/>
      <c r="Y79" s="89"/>
      <c r="Z79" s="89"/>
    </row>
    <row r="80" spans="1:27" ht="12" customHeight="1" x14ac:dyDescent="0.15">
      <c r="C80" s="59"/>
      <c r="D80" s="59"/>
      <c r="E80" s="59"/>
      <c r="F80" s="59"/>
      <c r="G80" s="59"/>
      <c r="H80" s="59"/>
      <c r="I80" s="59"/>
      <c r="J80" s="59"/>
      <c r="K80" s="59"/>
      <c r="L80" s="59"/>
      <c r="M80" s="59"/>
      <c r="N80" s="59"/>
      <c r="O80" s="59"/>
      <c r="P80" s="59"/>
      <c r="Q80" s="59"/>
      <c r="R80" s="59"/>
      <c r="S80" s="59"/>
      <c r="T80" s="59"/>
      <c r="U80" s="59"/>
      <c r="V80" s="59"/>
      <c r="W80" s="59"/>
      <c r="X80" s="59"/>
      <c r="Y80" s="59"/>
      <c r="Z80" s="59"/>
      <c r="AA80" s="59"/>
    </row>
    <row r="81" spans="2:27" ht="12" customHeight="1" x14ac:dyDescent="0.15">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row>
  </sheetData>
  <mergeCells count="205">
    <mergeCell ref="J9:L9"/>
    <mergeCell ref="M14:O14"/>
    <mergeCell ref="M13:O13"/>
    <mergeCell ref="M12:O12"/>
    <mergeCell ref="M11:O11"/>
    <mergeCell ref="M10:O10"/>
    <mergeCell ref="D12:I12"/>
    <mergeCell ref="D25:I25"/>
    <mergeCell ref="J25:L25"/>
    <mergeCell ref="M25:O25"/>
    <mergeCell ref="D24:I24"/>
    <mergeCell ref="J24:L24"/>
    <mergeCell ref="M24:O24"/>
    <mergeCell ref="M15:O15"/>
    <mergeCell ref="J15:L15"/>
    <mergeCell ref="J22:L22"/>
    <mergeCell ref="A70:E70"/>
    <mergeCell ref="J70:N70"/>
    <mergeCell ref="P70:T70"/>
    <mergeCell ref="V70:Z70"/>
    <mergeCell ref="J67:N67"/>
    <mergeCell ref="P67:T67"/>
    <mergeCell ref="V67:Z67"/>
    <mergeCell ref="A68:E68"/>
    <mergeCell ref="P68:T68"/>
    <mergeCell ref="V68:Z68"/>
    <mergeCell ref="J68:N68"/>
    <mergeCell ref="J69:N69"/>
    <mergeCell ref="P69:T69"/>
    <mergeCell ref="V69:Z69"/>
    <mergeCell ref="A40:I40"/>
    <mergeCell ref="J40:L40"/>
    <mergeCell ref="M40:O40"/>
    <mergeCell ref="A41:I41"/>
    <mergeCell ref="J41:L41"/>
    <mergeCell ref="M41:O41"/>
    <mergeCell ref="D38:I38"/>
    <mergeCell ref="J38:L38"/>
    <mergeCell ref="M38:O38"/>
    <mergeCell ref="D39:I39"/>
    <mergeCell ref="J39:L39"/>
    <mergeCell ref="M39:O39"/>
    <mergeCell ref="J36:L36"/>
    <mergeCell ref="M36:O36"/>
    <mergeCell ref="S36:T36"/>
    <mergeCell ref="Y36:Z36"/>
    <mergeCell ref="D37:I37"/>
    <mergeCell ref="J37:L37"/>
    <mergeCell ref="M37:O37"/>
    <mergeCell ref="S37:T37"/>
    <mergeCell ref="A34:C34"/>
    <mergeCell ref="D34:I34"/>
    <mergeCell ref="J34:L34"/>
    <mergeCell ref="P34:AA34"/>
    <mergeCell ref="A35:C39"/>
    <mergeCell ref="D35:I35"/>
    <mergeCell ref="J35:L35"/>
    <mergeCell ref="M35:O35"/>
    <mergeCell ref="X35:Y35"/>
    <mergeCell ref="D36:I36"/>
    <mergeCell ref="A30:I30"/>
    <mergeCell ref="J30:L30"/>
    <mergeCell ref="M30:O30"/>
    <mergeCell ref="A31:I31"/>
    <mergeCell ref="J31:L31"/>
    <mergeCell ref="M31:O31"/>
    <mergeCell ref="D28:I28"/>
    <mergeCell ref="J28:L28"/>
    <mergeCell ref="M28:O28"/>
    <mergeCell ref="D29:I29"/>
    <mergeCell ref="J29:L29"/>
    <mergeCell ref="M29:O29"/>
    <mergeCell ref="T24:U24"/>
    <mergeCell ref="D27:I27"/>
    <mergeCell ref="J27:L27"/>
    <mergeCell ref="M27:O27"/>
    <mergeCell ref="T27:U27"/>
    <mergeCell ref="T25:U25"/>
    <mergeCell ref="D26:I26"/>
    <mergeCell ref="J26:L26"/>
    <mergeCell ref="M26:O26"/>
    <mergeCell ref="T26:U26"/>
    <mergeCell ref="M22:O22"/>
    <mergeCell ref="Y22:Z22"/>
    <mergeCell ref="D23:I23"/>
    <mergeCell ref="J23:L23"/>
    <mergeCell ref="M23:O23"/>
    <mergeCell ref="T23:U23"/>
    <mergeCell ref="J20:L20"/>
    <mergeCell ref="J14:L14"/>
    <mergeCell ref="P20:AA20"/>
    <mergeCell ref="A21:C29"/>
    <mergeCell ref="D21:I21"/>
    <mergeCell ref="J21:L21"/>
    <mergeCell ref="M21:O21"/>
    <mergeCell ref="T21:U21"/>
    <mergeCell ref="X21:Y21"/>
    <mergeCell ref="D22:I22"/>
    <mergeCell ref="D11:I11"/>
    <mergeCell ref="D13:I13"/>
    <mergeCell ref="S35:T35"/>
    <mergeCell ref="J13:L13"/>
    <mergeCell ref="J12:L12"/>
    <mergeCell ref="J11:L11"/>
    <mergeCell ref="A14:I14"/>
    <mergeCell ref="A15:I15"/>
    <mergeCell ref="A20:C20"/>
    <mergeCell ref="D20:I20"/>
    <mergeCell ref="A4:AA4"/>
    <mergeCell ref="A8:C8"/>
    <mergeCell ref="D8:I8"/>
    <mergeCell ref="P8:AA8"/>
    <mergeCell ref="A9:C13"/>
    <mergeCell ref="D9:I9"/>
    <mergeCell ref="D10:I10"/>
    <mergeCell ref="M9:O9"/>
    <mergeCell ref="J8:L8"/>
    <mergeCell ref="J10:L10"/>
    <mergeCell ref="D60:I60"/>
    <mergeCell ref="J60:L60"/>
    <mergeCell ref="M60:O60"/>
    <mergeCell ref="Y60:Z60"/>
    <mergeCell ref="D61:I61"/>
    <mergeCell ref="J61:L61"/>
    <mergeCell ref="M61:O61"/>
    <mergeCell ref="T61:U61"/>
    <mergeCell ref="A58:C58"/>
    <mergeCell ref="D58:I58"/>
    <mergeCell ref="J58:L58"/>
    <mergeCell ref="P58:AA58"/>
    <mergeCell ref="A59:C63"/>
    <mergeCell ref="D59:I59"/>
    <mergeCell ref="J59:L59"/>
    <mergeCell ref="M59:O59"/>
    <mergeCell ref="T59:U59"/>
    <mergeCell ref="X59:Y59"/>
    <mergeCell ref="T45:U45"/>
    <mergeCell ref="T47:U47"/>
    <mergeCell ref="T48:U48"/>
    <mergeCell ref="T49:U49"/>
    <mergeCell ref="D50:I50"/>
    <mergeCell ref="T50:U50"/>
    <mergeCell ref="J46:L46"/>
    <mergeCell ref="M46:O46"/>
    <mergeCell ref="D49:I49"/>
    <mergeCell ref="J49:L49"/>
    <mergeCell ref="T51:U51"/>
    <mergeCell ref="D52:I52"/>
    <mergeCell ref="J52:L52"/>
    <mergeCell ref="M52:O52"/>
    <mergeCell ref="D53:I53"/>
    <mergeCell ref="J53:L53"/>
    <mergeCell ref="M53:O53"/>
    <mergeCell ref="A54:I54"/>
    <mergeCell ref="J54:L54"/>
    <mergeCell ref="M54:O54"/>
    <mergeCell ref="A55:I55"/>
    <mergeCell ref="J55:L55"/>
    <mergeCell ref="M55:O55"/>
    <mergeCell ref="A44:C44"/>
    <mergeCell ref="D44:I44"/>
    <mergeCell ref="J44:L44"/>
    <mergeCell ref="P44:AA44"/>
    <mergeCell ref="A45:C53"/>
    <mergeCell ref="D45:I45"/>
    <mergeCell ref="J45:L45"/>
    <mergeCell ref="M45:O45"/>
    <mergeCell ref="X45:Y45"/>
    <mergeCell ref="D46:I46"/>
    <mergeCell ref="Y46:Z46"/>
    <mergeCell ref="D47:I47"/>
    <mergeCell ref="J47:L47"/>
    <mergeCell ref="M47:O47"/>
    <mergeCell ref="D48:I48"/>
    <mergeCell ref="J48:L48"/>
    <mergeCell ref="M48:O48"/>
    <mergeCell ref="M49:O49"/>
    <mergeCell ref="J50:L50"/>
    <mergeCell ref="M50:O50"/>
    <mergeCell ref="D51:I51"/>
    <mergeCell ref="J51:L51"/>
    <mergeCell ref="M51:O51"/>
    <mergeCell ref="M65:O65"/>
    <mergeCell ref="D62:I62"/>
    <mergeCell ref="J62:L62"/>
    <mergeCell ref="M62:O62"/>
    <mergeCell ref="D63:I63"/>
    <mergeCell ref="J63:L63"/>
    <mergeCell ref="M63:O63"/>
    <mergeCell ref="D2:E2"/>
    <mergeCell ref="B73:G73"/>
    <mergeCell ref="J73:N73"/>
    <mergeCell ref="P73:T73"/>
    <mergeCell ref="V73:Z73"/>
    <mergeCell ref="A64:I64"/>
    <mergeCell ref="J64:L64"/>
    <mergeCell ref="M64:O64"/>
    <mergeCell ref="A65:I65"/>
    <mergeCell ref="J65:L65"/>
    <mergeCell ref="J75:N75"/>
    <mergeCell ref="P75:T75"/>
    <mergeCell ref="V75:Z75"/>
    <mergeCell ref="J76:N76"/>
    <mergeCell ref="P76:T76"/>
    <mergeCell ref="V76:Z76"/>
  </mergeCells>
  <phoneticPr fontId="2"/>
  <printOptions horizontalCentered="1"/>
  <pageMargins left="0.78740157480314965" right="0.78740157480314965" top="0.39370078740157483" bottom="0.39370078740157483" header="0.11811023622047245" footer="0.51181102362204722"/>
  <pageSetup paperSize="9" scale="94" orientation="portrait" r:id="rId1"/>
  <headerFooter alignWithMargins="0">
    <oddHeader xml:space="preserve">&amp;R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81"/>
  <sheetViews>
    <sheetView topLeftCell="A16" zoomScaleNormal="100" zoomScaleSheetLayoutView="100" workbookViewId="0">
      <selection activeCell="AK8" sqref="AK8"/>
    </sheetView>
  </sheetViews>
  <sheetFormatPr defaultColWidth="3.25" defaultRowHeight="12" customHeight="1" x14ac:dyDescent="0.15"/>
  <cols>
    <col min="1" max="15" width="3.25" style="61" customWidth="1"/>
    <col min="16" max="16" width="4.75" style="61" customWidth="1"/>
    <col min="17" max="25" width="3.25" style="61"/>
    <col min="26" max="26" width="3.5" style="61" bestFit="1" customWidth="1"/>
    <col min="27" max="16384" width="3.25" style="61"/>
  </cols>
  <sheetData>
    <row r="1" spans="1:27" ht="12" customHeight="1" x14ac:dyDescent="0.15">
      <c r="AA1" s="62" t="s">
        <v>134</v>
      </c>
    </row>
    <row r="2" spans="1:27" ht="12" customHeight="1" x14ac:dyDescent="0.15">
      <c r="A2" s="63" t="s">
        <v>155</v>
      </c>
      <c r="D2" s="162" t="s">
        <v>156</v>
      </c>
      <c r="E2" s="162"/>
      <c r="F2" s="61" t="s">
        <v>130</v>
      </c>
    </row>
    <row r="3" spans="1:27" ht="12" customHeight="1" x14ac:dyDescent="0.15">
      <c r="B3" s="63"/>
      <c r="C3" s="63"/>
      <c r="D3" s="63"/>
      <c r="E3" s="63"/>
      <c r="F3" s="63"/>
      <c r="G3" s="63"/>
      <c r="H3" s="63"/>
      <c r="I3" s="63"/>
      <c r="J3" s="63"/>
      <c r="K3" s="63"/>
      <c r="L3" s="63"/>
      <c r="M3" s="63"/>
      <c r="N3" s="63"/>
      <c r="O3" s="63"/>
      <c r="P3" s="63"/>
      <c r="Q3" s="63"/>
      <c r="R3" s="63"/>
      <c r="S3" s="63"/>
      <c r="T3" s="63"/>
      <c r="U3" s="63"/>
      <c r="V3" s="63"/>
      <c r="W3" s="63"/>
      <c r="X3" s="63"/>
      <c r="Y3" s="63"/>
      <c r="Z3" s="63"/>
      <c r="AA3" s="63"/>
    </row>
    <row r="4" spans="1:27" ht="18.75" x14ac:dyDescent="0.15">
      <c r="A4" s="190" t="s">
        <v>193</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row>
    <row r="6" spans="1:27" ht="12" customHeight="1" x14ac:dyDescent="0.15">
      <c r="A6" s="64" t="s">
        <v>102</v>
      </c>
    </row>
    <row r="8" spans="1:27" ht="12" customHeight="1" x14ac:dyDescent="0.15">
      <c r="A8" s="184" t="s">
        <v>0</v>
      </c>
      <c r="B8" s="185"/>
      <c r="C8" s="186"/>
      <c r="D8" s="184" t="s">
        <v>1</v>
      </c>
      <c r="E8" s="185"/>
      <c r="F8" s="185"/>
      <c r="G8" s="185"/>
      <c r="H8" s="185"/>
      <c r="I8" s="186"/>
      <c r="J8" s="183" t="s">
        <v>2</v>
      </c>
      <c r="K8" s="183"/>
      <c r="L8" s="184"/>
      <c r="M8" s="65" t="s">
        <v>53</v>
      </c>
      <c r="N8" s="66"/>
      <c r="O8" s="67">
        <v>0.1</v>
      </c>
      <c r="P8" s="185" t="s">
        <v>3</v>
      </c>
      <c r="Q8" s="185"/>
      <c r="R8" s="185"/>
      <c r="S8" s="185"/>
      <c r="T8" s="185"/>
      <c r="U8" s="185"/>
      <c r="V8" s="185"/>
      <c r="W8" s="185"/>
      <c r="X8" s="185"/>
      <c r="Y8" s="185"/>
      <c r="Z8" s="185"/>
      <c r="AA8" s="186"/>
    </row>
    <row r="9" spans="1:27" ht="12" customHeight="1" x14ac:dyDescent="0.15">
      <c r="A9" s="191" t="s">
        <v>4</v>
      </c>
      <c r="B9" s="192"/>
      <c r="C9" s="193"/>
      <c r="D9" s="165" t="s">
        <v>9</v>
      </c>
      <c r="E9" s="165"/>
      <c r="F9" s="165"/>
      <c r="G9" s="165"/>
      <c r="H9" s="165"/>
      <c r="I9" s="165"/>
      <c r="J9" s="177">
        <v>150000</v>
      </c>
      <c r="K9" s="178"/>
      <c r="L9" s="178"/>
      <c r="M9" s="167">
        <f>ROUND(J9*$O$8,0)</f>
        <v>15000</v>
      </c>
      <c r="N9" s="168"/>
      <c r="O9" s="169"/>
      <c r="P9" s="68" t="s">
        <v>12</v>
      </c>
      <c r="Q9" s="68"/>
      <c r="R9" s="69"/>
      <c r="S9" s="69"/>
      <c r="T9" s="69"/>
      <c r="U9" s="69"/>
      <c r="V9" s="69"/>
      <c r="W9" s="69"/>
      <c r="X9" s="69"/>
      <c r="Y9" s="69"/>
      <c r="Z9" s="69"/>
      <c r="AA9" s="70"/>
    </row>
    <row r="10" spans="1:27" ht="12" customHeight="1" x14ac:dyDescent="0.15">
      <c r="A10" s="194"/>
      <c r="B10" s="195"/>
      <c r="C10" s="196"/>
      <c r="D10" s="165" t="s">
        <v>11</v>
      </c>
      <c r="E10" s="165"/>
      <c r="F10" s="165"/>
      <c r="G10" s="165"/>
      <c r="H10" s="165"/>
      <c r="I10" s="165"/>
      <c r="J10" s="173">
        <v>180000</v>
      </c>
      <c r="K10" s="174"/>
      <c r="L10" s="174"/>
      <c r="M10" s="167">
        <f>ROUND(J10*$O$8,0)</f>
        <v>18000</v>
      </c>
      <c r="N10" s="168"/>
      <c r="O10" s="169"/>
      <c r="P10" s="68" t="s">
        <v>12</v>
      </c>
      <c r="Q10" s="68"/>
      <c r="R10" s="69"/>
      <c r="S10" s="69"/>
      <c r="T10" s="69"/>
      <c r="U10" s="69"/>
      <c r="V10" s="69"/>
      <c r="W10" s="69"/>
      <c r="X10" s="69"/>
      <c r="Y10" s="69"/>
      <c r="Z10" s="69"/>
      <c r="AA10" s="70"/>
    </row>
    <row r="11" spans="1:27" ht="12" customHeight="1" x14ac:dyDescent="0.15">
      <c r="A11" s="194"/>
      <c r="B11" s="195"/>
      <c r="C11" s="196"/>
      <c r="D11" s="199" t="s">
        <v>96</v>
      </c>
      <c r="E11" s="165"/>
      <c r="F11" s="165"/>
      <c r="G11" s="165"/>
      <c r="H11" s="165"/>
      <c r="I11" s="165"/>
      <c r="J11" s="173">
        <f>ROUND(SUM(J9:J10)*0.2,0)</f>
        <v>66000</v>
      </c>
      <c r="K11" s="174"/>
      <c r="L11" s="174"/>
      <c r="M11" s="167">
        <f>ROUND(J11*$O$8,0)</f>
        <v>6600</v>
      </c>
      <c r="N11" s="168"/>
      <c r="O11" s="169"/>
      <c r="P11" s="71" t="s">
        <v>97</v>
      </c>
      <c r="Q11" s="69"/>
      <c r="R11" s="69"/>
      <c r="S11" s="69"/>
      <c r="T11" s="69"/>
      <c r="U11" s="69"/>
      <c r="V11" s="69"/>
      <c r="W11" s="69"/>
      <c r="X11" s="69"/>
      <c r="Y11" s="69"/>
      <c r="Z11" s="69"/>
      <c r="AA11" s="70"/>
    </row>
    <row r="12" spans="1:27" ht="12" customHeight="1" x14ac:dyDescent="0.15">
      <c r="A12" s="194"/>
      <c r="B12" s="195"/>
      <c r="C12" s="196"/>
      <c r="D12" s="179" t="s">
        <v>98</v>
      </c>
      <c r="E12" s="180"/>
      <c r="F12" s="180"/>
      <c r="G12" s="180"/>
      <c r="H12" s="180"/>
      <c r="I12" s="181"/>
      <c r="J12" s="200"/>
      <c r="K12" s="201"/>
      <c r="L12" s="201"/>
      <c r="M12" s="167">
        <f>ROUND(J12*$O$8,0)</f>
        <v>0</v>
      </c>
      <c r="N12" s="168"/>
      <c r="O12" s="169"/>
      <c r="P12" s="71" t="s">
        <v>194</v>
      </c>
      <c r="Q12" s="69"/>
      <c r="R12" s="69"/>
      <c r="S12" s="69"/>
      <c r="T12" s="69"/>
      <c r="U12" s="69"/>
      <c r="V12" s="69"/>
      <c r="W12" s="69"/>
      <c r="X12" s="69"/>
      <c r="Y12" s="69"/>
      <c r="Z12" s="69"/>
      <c r="AA12" s="70"/>
    </row>
    <row r="13" spans="1:27" ht="12" customHeight="1" x14ac:dyDescent="0.15">
      <c r="A13" s="197"/>
      <c r="B13" s="198"/>
      <c r="C13" s="169"/>
      <c r="D13" s="199" t="s">
        <v>13</v>
      </c>
      <c r="E13" s="165"/>
      <c r="F13" s="165"/>
      <c r="G13" s="165"/>
      <c r="H13" s="165"/>
      <c r="I13" s="165"/>
      <c r="J13" s="173">
        <f>SUM(J9:J12)</f>
        <v>396000</v>
      </c>
      <c r="K13" s="174"/>
      <c r="L13" s="174"/>
      <c r="M13" s="167">
        <f>+SUM(M9:O12)</f>
        <v>39600</v>
      </c>
      <c r="N13" s="168"/>
      <c r="O13" s="169"/>
      <c r="P13" s="71" t="s">
        <v>14</v>
      </c>
      <c r="Q13" s="69"/>
      <c r="R13" s="69"/>
      <c r="S13" s="69"/>
      <c r="T13" s="69"/>
      <c r="U13" s="69"/>
      <c r="V13" s="69"/>
      <c r="W13" s="69"/>
      <c r="X13" s="69"/>
      <c r="Y13" s="69"/>
      <c r="Z13" s="69"/>
      <c r="AA13" s="70"/>
    </row>
    <row r="14" spans="1:27" ht="12" customHeight="1" x14ac:dyDescent="0.15">
      <c r="A14" s="202" t="s">
        <v>5</v>
      </c>
      <c r="B14" s="171"/>
      <c r="C14" s="171"/>
      <c r="D14" s="171"/>
      <c r="E14" s="171"/>
      <c r="F14" s="171"/>
      <c r="G14" s="171"/>
      <c r="H14" s="171"/>
      <c r="I14" s="172"/>
      <c r="J14" s="173">
        <f>ROUND(J13*0.3,0)</f>
        <v>118800</v>
      </c>
      <c r="K14" s="174"/>
      <c r="L14" s="174"/>
      <c r="M14" s="167">
        <f>ROUND(J14*$O$8,0)</f>
        <v>11880</v>
      </c>
      <c r="N14" s="168"/>
      <c r="O14" s="169"/>
      <c r="P14" s="68" t="s">
        <v>15</v>
      </c>
      <c r="Q14" s="69"/>
      <c r="R14" s="69"/>
      <c r="S14" s="69"/>
      <c r="T14" s="69"/>
      <c r="U14" s="69"/>
      <c r="V14" s="69"/>
      <c r="W14" s="69"/>
      <c r="X14" s="69"/>
      <c r="Y14" s="69"/>
      <c r="Z14" s="69"/>
      <c r="AA14" s="70"/>
    </row>
    <row r="15" spans="1:27" ht="12" customHeight="1" x14ac:dyDescent="0.15">
      <c r="A15" s="170" t="s">
        <v>131</v>
      </c>
      <c r="B15" s="171"/>
      <c r="C15" s="171"/>
      <c r="D15" s="171"/>
      <c r="E15" s="171"/>
      <c r="F15" s="171"/>
      <c r="G15" s="171"/>
      <c r="H15" s="171"/>
      <c r="I15" s="172"/>
      <c r="J15" s="173">
        <f>+J13+J14</f>
        <v>514800</v>
      </c>
      <c r="K15" s="174"/>
      <c r="L15" s="174"/>
      <c r="M15" s="173">
        <f>+M13+M14</f>
        <v>51480</v>
      </c>
      <c r="N15" s="174"/>
      <c r="O15" s="174"/>
      <c r="P15" s="71"/>
      <c r="Q15" s="69"/>
      <c r="R15" s="69"/>
      <c r="S15" s="69"/>
      <c r="T15" s="69"/>
      <c r="U15" s="69"/>
      <c r="V15" s="69"/>
      <c r="W15" s="69"/>
      <c r="X15" s="69"/>
      <c r="Y15" s="69"/>
      <c r="Z15" s="69"/>
      <c r="AA15" s="70"/>
    </row>
    <row r="16" spans="1:27" ht="12" customHeight="1" x14ac:dyDescent="0.15">
      <c r="P16" s="73"/>
    </row>
    <row r="17" spans="1:27" ht="12" customHeight="1" x14ac:dyDescent="0.15">
      <c r="A17" s="64" t="s">
        <v>103</v>
      </c>
    </row>
    <row r="18" spans="1:27" ht="12" customHeight="1" x14ac:dyDescent="0.15">
      <c r="A18" s="64"/>
    </row>
    <row r="19" spans="1:27" ht="12" customHeight="1" x14ac:dyDescent="0.15">
      <c r="A19" s="61" t="s">
        <v>16</v>
      </c>
      <c r="G19" s="61" t="s">
        <v>17</v>
      </c>
      <c r="J19" s="74">
        <f>+'ポイント(サンプル)'!H1</f>
        <v>0</v>
      </c>
      <c r="K19" s="61" t="s">
        <v>7</v>
      </c>
      <c r="T19" s="75"/>
    </row>
    <row r="20" spans="1:27" ht="12" customHeight="1" x14ac:dyDescent="0.15">
      <c r="A20" s="183" t="s">
        <v>0</v>
      </c>
      <c r="B20" s="183"/>
      <c r="C20" s="183"/>
      <c r="D20" s="183" t="s">
        <v>1</v>
      </c>
      <c r="E20" s="183"/>
      <c r="F20" s="183"/>
      <c r="G20" s="183"/>
      <c r="H20" s="183"/>
      <c r="I20" s="183"/>
      <c r="J20" s="183" t="s">
        <v>2</v>
      </c>
      <c r="K20" s="183"/>
      <c r="L20" s="184"/>
      <c r="M20" s="65" t="s">
        <v>53</v>
      </c>
      <c r="N20" s="66"/>
      <c r="O20" s="67">
        <v>0.1</v>
      </c>
      <c r="P20" s="185" t="s">
        <v>3</v>
      </c>
      <c r="Q20" s="185"/>
      <c r="R20" s="185"/>
      <c r="S20" s="185"/>
      <c r="T20" s="185"/>
      <c r="U20" s="185"/>
      <c r="V20" s="185"/>
      <c r="W20" s="185"/>
      <c r="X20" s="185"/>
      <c r="Y20" s="185"/>
      <c r="Z20" s="185"/>
      <c r="AA20" s="186"/>
    </row>
    <row r="21" spans="1:27" ht="12" customHeight="1" x14ac:dyDescent="0.15">
      <c r="A21" s="165" t="s">
        <v>4</v>
      </c>
      <c r="B21" s="165"/>
      <c r="C21" s="165"/>
      <c r="D21" s="165" t="s">
        <v>20</v>
      </c>
      <c r="E21" s="165"/>
      <c r="F21" s="165"/>
      <c r="G21" s="165"/>
      <c r="H21" s="165"/>
      <c r="I21" s="165"/>
      <c r="J21" s="176">
        <f>P21*T21</f>
        <v>0</v>
      </c>
      <c r="K21" s="176"/>
      <c r="L21" s="176"/>
      <c r="M21" s="167">
        <f>ROUND(J21*$O$20,0)</f>
        <v>0</v>
      </c>
      <c r="N21" s="168"/>
      <c r="O21" s="169"/>
      <c r="P21" s="76">
        <v>0</v>
      </c>
      <c r="Q21" s="69" t="s">
        <v>86</v>
      </c>
      <c r="R21" s="69"/>
      <c r="S21" s="69" t="s">
        <v>87</v>
      </c>
      <c r="T21" s="182">
        <v>6000</v>
      </c>
      <c r="U21" s="182"/>
      <c r="V21" s="69" t="s">
        <v>6</v>
      </c>
      <c r="W21" s="69"/>
      <c r="X21" s="171"/>
      <c r="Y21" s="171"/>
      <c r="Z21" s="69"/>
      <c r="AA21" s="70"/>
    </row>
    <row r="22" spans="1:27" ht="12" customHeight="1" x14ac:dyDescent="0.15">
      <c r="A22" s="165"/>
      <c r="B22" s="165"/>
      <c r="C22" s="165"/>
      <c r="D22" s="165" t="s">
        <v>21</v>
      </c>
      <c r="E22" s="165"/>
      <c r="F22" s="165"/>
      <c r="G22" s="165"/>
      <c r="H22" s="165"/>
      <c r="I22" s="165"/>
      <c r="J22" s="176">
        <f>P22*Y22</f>
        <v>0</v>
      </c>
      <c r="K22" s="176"/>
      <c r="L22" s="176"/>
      <c r="M22" s="187" t="s">
        <v>88</v>
      </c>
      <c r="N22" s="188"/>
      <c r="O22" s="189"/>
      <c r="P22" s="78">
        <f>+'ポイント(サンプル)'!G31+'ポイント(サンプル)'!G32</f>
        <v>0</v>
      </c>
      <c r="Q22" s="79" t="s">
        <v>10</v>
      </c>
      <c r="R22" s="79"/>
      <c r="S22" s="79"/>
      <c r="T22" s="79"/>
      <c r="U22" s="79"/>
      <c r="V22" s="79"/>
      <c r="W22" s="79"/>
      <c r="X22" s="79"/>
      <c r="Y22" s="182">
        <v>10000</v>
      </c>
      <c r="Z22" s="182"/>
      <c r="AA22" s="80" t="s">
        <v>6</v>
      </c>
    </row>
    <row r="23" spans="1:27" ht="12" customHeight="1" x14ac:dyDescent="0.15">
      <c r="A23" s="165"/>
      <c r="B23" s="165"/>
      <c r="C23" s="165"/>
      <c r="D23" s="179" t="s">
        <v>170</v>
      </c>
      <c r="E23" s="180"/>
      <c r="F23" s="180"/>
      <c r="G23" s="180"/>
      <c r="H23" s="180"/>
      <c r="I23" s="181"/>
      <c r="J23" s="176">
        <f>P23*T23*Z23/100</f>
        <v>0</v>
      </c>
      <c r="K23" s="176"/>
      <c r="L23" s="176"/>
      <c r="M23" s="167">
        <f t="shared" ref="M23:M28" si="0">ROUND(J23*$O$20,0)</f>
        <v>0</v>
      </c>
      <c r="N23" s="168"/>
      <c r="O23" s="169"/>
      <c r="P23" s="76">
        <f>+P21</f>
        <v>0</v>
      </c>
      <c r="Q23" s="69" t="s">
        <v>86</v>
      </c>
      <c r="R23" s="69"/>
      <c r="S23" s="69" t="s">
        <v>87</v>
      </c>
      <c r="T23" s="182">
        <v>5000</v>
      </c>
      <c r="U23" s="182"/>
      <c r="V23" s="69" t="s">
        <v>6</v>
      </c>
      <c r="W23" s="79" t="s">
        <v>87</v>
      </c>
      <c r="X23" s="79"/>
      <c r="Y23" s="77"/>
      <c r="Z23" s="77">
        <v>10</v>
      </c>
      <c r="AA23" s="80" t="s">
        <v>169</v>
      </c>
    </row>
    <row r="24" spans="1:27" ht="12" customHeight="1" x14ac:dyDescent="0.15">
      <c r="A24" s="165"/>
      <c r="B24" s="165"/>
      <c r="C24" s="165"/>
      <c r="D24" s="179" t="s">
        <v>195</v>
      </c>
      <c r="E24" s="180"/>
      <c r="F24" s="180"/>
      <c r="G24" s="180"/>
      <c r="H24" s="180"/>
      <c r="I24" s="181"/>
      <c r="J24" s="176">
        <f>P24*T24</f>
        <v>0</v>
      </c>
      <c r="K24" s="176"/>
      <c r="L24" s="176"/>
      <c r="M24" s="167">
        <f t="shared" si="0"/>
        <v>0</v>
      </c>
      <c r="N24" s="168"/>
      <c r="O24" s="169"/>
      <c r="P24" s="76"/>
      <c r="Q24" s="69" t="s">
        <v>86</v>
      </c>
      <c r="R24" s="69"/>
      <c r="S24" s="69" t="s">
        <v>87</v>
      </c>
      <c r="T24" s="182">
        <v>1000</v>
      </c>
      <c r="U24" s="182"/>
      <c r="V24" s="69" t="s">
        <v>6</v>
      </c>
      <c r="W24" s="79"/>
      <c r="X24" s="79"/>
      <c r="Y24" s="77"/>
      <c r="Z24" s="77"/>
      <c r="AA24" s="80"/>
    </row>
    <row r="25" spans="1:27" ht="12" customHeight="1" x14ac:dyDescent="0.15">
      <c r="A25" s="165"/>
      <c r="B25" s="165"/>
      <c r="C25" s="165"/>
      <c r="D25" s="179" t="s">
        <v>99</v>
      </c>
      <c r="E25" s="180"/>
      <c r="F25" s="180"/>
      <c r="G25" s="180"/>
      <c r="H25" s="180"/>
      <c r="I25" s="181"/>
      <c r="J25" s="176">
        <f>P25*T25</f>
        <v>0</v>
      </c>
      <c r="K25" s="176"/>
      <c r="L25" s="176"/>
      <c r="M25" s="167">
        <f t="shared" si="0"/>
        <v>0</v>
      </c>
      <c r="N25" s="168"/>
      <c r="O25" s="169"/>
      <c r="P25" s="76"/>
      <c r="Q25" s="69" t="s">
        <v>86</v>
      </c>
      <c r="R25" s="69"/>
      <c r="S25" s="69" t="s">
        <v>87</v>
      </c>
      <c r="T25" s="182">
        <v>1000</v>
      </c>
      <c r="U25" s="182"/>
      <c r="V25" s="69" t="s">
        <v>6</v>
      </c>
      <c r="W25" s="79"/>
      <c r="X25" s="79"/>
      <c r="Y25" s="77"/>
      <c r="Z25" s="77"/>
      <c r="AA25" s="80"/>
    </row>
    <row r="26" spans="1:27" ht="12" customHeight="1" x14ac:dyDescent="0.15">
      <c r="A26" s="165"/>
      <c r="B26" s="165"/>
      <c r="C26" s="165"/>
      <c r="D26" s="179" t="s">
        <v>100</v>
      </c>
      <c r="E26" s="180"/>
      <c r="F26" s="180"/>
      <c r="G26" s="180"/>
      <c r="H26" s="180"/>
      <c r="I26" s="181"/>
      <c r="J26" s="176">
        <f>P26*T26</f>
        <v>0</v>
      </c>
      <c r="K26" s="176"/>
      <c r="L26" s="176"/>
      <c r="M26" s="167">
        <f t="shared" si="0"/>
        <v>0</v>
      </c>
      <c r="N26" s="168"/>
      <c r="O26" s="169"/>
      <c r="P26" s="76"/>
      <c r="Q26" s="69" t="s">
        <v>86</v>
      </c>
      <c r="R26" s="69"/>
      <c r="S26" s="69" t="s">
        <v>87</v>
      </c>
      <c r="T26" s="182">
        <v>1000</v>
      </c>
      <c r="U26" s="182"/>
      <c r="V26" s="69" t="s">
        <v>6</v>
      </c>
      <c r="W26" s="79"/>
      <c r="X26" s="79"/>
      <c r="Y26" s="77"/>
      <c r="Z26" s="77"/>
      <c r="AA26" s="80"/>
    </row>
    <row r="27" spans="1:27" ht="12" customHeight="1" x14ac:dyDescent="0.15">
      <c r="A27" s="165"/>
      <c r="B27" s="165"/>
      <c r="C27" s="165"/>
      <c r="D27" s="179" t="s">
        <v>101</v>
      </c>
      <c r="E27" s="180"/>
      <c r="F27" s="180"/>
      <c r="G27" s="180"/>
      <c r="H27" s="180"/>
      <c r="I27" s="181"/>
      <c r="J27" s="176">
        <f>P27*T27</f>
        <v>0</v>
      </c>
      <c r="K27" s="176"/>
      <c r="L27" s="176"/>
      <c r="M27" s="167">
        <f t="shared" si="0"/>
        <v>0</v>
      </c>
      <c r="N27" s="168"/>
      <c r="O27" s="169"/>
      <c r="P27" s="76"/>
      <c r="Q27" s="69" t="s">
        <v>86</v>
      </c>
      <c r="R27" s="69"/>
      <c r="S27" s="69" t="s">
        <v>87</v>
      </c>
      <c r="T27" s="182">
        <v>1000</v>
      </c>
      <c r="U27" s="182"/>
      <c r="V27" s="69" t="s">
        <v>6</v>
      </c>
      <c r="W27" s="79"/>
      <c r="X27" s="79"/>
      <c r="Y27" s="77"/>
      <c r="Z27" s="77"/>
      <c r="AA27" s="80"/>
    </row>
    <row r="28" spans="1:27" ht="12" customHeight="1" x14ac:dyDescent="0.15">
      <c r="A28" s="165"/>
      <c r="B28" s="165"/>
      <c r="C28" s="165"/>
      <c r="D28" s="165" t="s">
        <v>196</v>
      </c>
      <c r="E28" s="165"/>
      <c r="F28" s="165"/>
      <c r="G28" s="165"/>
      <c r="H28" s="165"/>
      <c r="I28" s="165"/>
      <c r="J28" s="176">
        <f>ROUND(SUM(J21:L27)*0.2,0)</f>
        <v>0</v>
      </c>
      <c r="K28" s="176"/>
      <c r="L28" s="176"/>
      <c r="M28" s="167">
        <f t="shared" si="0"/>
        <v>0</v>
      </c>
      <c r="N28" s="168"/>
      <c r="O28" s="169"/>
      <c r="P28" s="71" t="s">
        <v>197</v>
      </c>
      <c r="Q28" s="69"/>
      <c r="R28" s="69"/>
      <c r="S28" s="69"/>
      <c r="T28" s="69"/>
      <c r="U28" s="69"/>
      <c r="V28" s="69"/>
      <c r="W28" s="69"/>
      <c r="X28" s="69"/>
      <c r="Y28" s="69"/>
      <c r="Z28" s="69"/>
      <c r="AA28" s="70"/>
    </row>
    <row r="29" spans="1:27" ht="12" customHeight="1" x14ac:dyDescent="0.15">
      <c r="A29" s="165"/>
      <c r="B29" s="165"/>
      <c r="C29" s="165"/>
      <c r="D29" s="165" t="s">
        <v>198</v>
      </c>
      <c r="E29" s="165"/>
      <c r="F29" s="165"/>
      <c r="G29" s="165"/>
      <c r="H29" s="165"/>
      <c r="I29" s="165"/>
      <c r="J29" s="166">
        <f>SUM(J21:J28)</f>
        <v>0</v>
      </c>
      <c r="K29" s="166"/>
      <c r="L29" s="166"/>
      <c r="M29" s="177">
        <f>SUM(M21:M28)</f>
        <v>0</v>
      </c>
      <c r="N29" s="178"/>
      <c r="O29" s="172"/>
      <c r="P29" s="71" t="s">
        <v>199</v>
      </c>
      <c r="Q29" s="69"/>
      <c r="R29" s="69"/>
      <c r="S29" s="69"/>
      <c r="T29" s="69"/>
      <c r="U29" s="69"/>
      <c r="V29" s="69"/>
      <c r="W29" s="69"/>
      <c r="X29" s="69"/>
      <c r="Y29" s="69"/>
      <c r="Z29" s="69"/>
      <c r="AA29" s="70"/>
    </row>
    <row r="30" spans="1:27" ht="12" customHeight="1" x14ac:dyDescent="0.15">
      <c r="A30" s="165" t="s">
        <v>5</v>
      </c>
      <c r="B30" s="165"/>
      <c r="C30" s="165"/>
      <c r="D30" s="165"/>
      <c r="E30" s="165"/>
      <c r="F30" s="165"/>
      <c r="G30" s="165"/>
      <c r="H30" s="165"/>
      <c r="I30" s="165"/>
      <c r="J30" s="166">
        <f>ROUND(J29*0.3,0)</f>
        <v>0</v>
      </c>
      <c r="K30" s="166"/>
      <c r="L30" s="166"/>
      <c r="M30" s="167">
        <f>ROUND(J30*$O$20,0)</f>
        <v>0</v>
      </c>
      <c r="N30" s="168"/>
      <c r="O30" s="169"/>
      <c r="P30" s="81" t="s">
        <v>200</v>
      </c>
      <c r="Q30" s="82"/>
      <c r="R30" s="82"/>
      <c r="S30" s="82"/>
      <c r="T30" s="82"/>
      <c r="U30" s="82"/>
      <c r="V30" s="82"/>
      <c r="W30" s="82"/>
      <c r="X30" s="82"/>
      <c r="Y30" s="82"/>
      <c r="Z30" s="82"/>
      <c r="AA30" s="83"/>
    </row>
    <row r="31" spans="1:27" ht="12" customHeight="1" x14ac:dyDescent="0.15">
      <c r="A31" s="170" t="s">
        <v>132</v>
      </c>
      <c r="B31" s="171"/>
      <c r="C31" s="171"/>
      <c r="D31" s="171"/>
      <c r="E31" s="171"/>
      <c r="F31" s="171"/>
      <c r="G31" s="171"/>
      <c r="H31" s="171"/>
      <c r="I31" s="172"/>
      <c r="J31" s="173">
        <f>SUM(J29:L30)</f>
        <v>0</v>
      </c>
      <c r="K31" s="174"/>
      <c r="L31" s="175"/>
      <c r="M31" s="173">
        <f>+SUM(M29:M30)</f>
        <v>0</v>
      </c>
      <c r="N31" s="174"/>
      <c r="O31" s="172"/>
      <c r="P31" s="71"/>
      <c r="Q31" s="69"/>
      <c r="R31" s="69"/>
      <c r="S31" s="69"/>
      <c r="T31" s="69"/>
      <c r="U31" s="69"/>
      <c r="V31" s="69"/>
      <c r="W31" s="69"/>
      <c r="X31" s="69"/>
      <c r="Y31" s="69"/>
      <c r="Z31" s="69"/>
      <c r="AA31" s="70"/>
    </row>
    <row r="33" spans="1:27" ht="12" customHeight="1" x14ac:dyDescent="0.15">
      <c r="A33" s="61" t="s">
        <v>201</v>
      </c>
      <c r="G33" s="61" t="s">
        <v>18</v>
      </c>
      <c r="P33" s="74">
        <f>+'ポイント(サンプル)'!G33</f>
        <v>0</v>
      </c>
      <c r="Q33" s="61" t="s">
        <v>8</v>
      </c>
    </row>
    <row r="34" spans="1:27" ht="12" customHeight="1" x14ac:dyDescent="0.15">
      <c r="A34" s="183" t="s">
        <v>0</v>
      </c>
      <c r="B34" s="183"/>
      <c r="C34" s="183"/>
      <c r="D34" s="183" t="s">
        <v>1</v>
      </c>
      <c r="E34" s="183"/>
      <c r="F34" s="183"/>
      <c r="G34" s="183"/>
      <c r="H34" s="183"/>
      <c r="I34" s="183"/>
      <c r="J34" s="183" t="s">
        <v>2</v>
      </c>
      <c r="K34" s="183"/>
      <c r="L34" s="184"/>
      <c r="M34" s="65" t="s">
        <v>53</v>
      </c>
      <c r="N34" s="66"/>
      <c r="O34" s="67">
        <f>+O20</f>
        <v>0.1</v>
      </c>
      <c r="P34" s="185" t="s">
        <v>3</v>
      </c>
      <c r="Q34" s="185"/>
      <c r="R34" s="185"/>
      <c r="S34" s="185"/>
      <c r="T34" s="185"/>
      <c r="U34" s="185"/>
      <c r="V34" s="185"/>
      <c r="W34" s="185"/>
      <c r="X34" s="185"/>
      <c r="Y34" s="185"/>
      <c r="Z34" s="185"/>
      <c r="AA34" s="186"/>
    </row>
    <row r="35" spans="1:27" ht="12" customHeight="1" x14ac:dyDescent="0.15">
      <c r="A35" s="165" t="s">
        <v>4</v>
      </c>
      <c r="B35" s="165"/>
      <c r="C35" s="165"/>
      <c r="D35" s="165" t="s">
        <v>202</v>
      </c>
      <c r="E35" s="165"/>
      <c r="F35" s="165"/>
      <c r="G35" s="165"/>
      <c r="H35" s="165"/>
      <c r="I35" s="165"/>
      <c r="J35" s="176">
        <f>P35*S35</f>
        <v>0</v>
      </c>
      <c r="K35" s="176"/>
      <c r="L35" s="176"/>
      <c r="M35" s="167">
        <f>ROUND(J35*$O$34,0)</f>
        <v>0</v>
      </c>
      <c r="N35" s="168"/>
      <c r="O35" s="169"/>
      <c r="P35" s="76">
        <f>P33</f>
        <v>0</v>
      </c>
      <c r="Q35" s="69" t="s">
        <v>8</v>
      </c>
      <c r="R35" s="69" t="s">
        <v>87</v>
      </c>
      <c r="S35" s="174">
        <v>15000</v>
      </c>
      <c r="T35" s="174"/>
      <c r="U35" s="69" t="s">
        <v>6</v>
      </c>
      <c r="V35" s="69"/>
      <c r="W35" s="69"/>
      <c r="X35" s="171"/>
      <c r="Y35" s="171"/>
      <c r="Z35" s="69"/>
      <c r="AA35" s="70"/>
    </row>
    <row r="36" spans="1:27" ht="12" customHeight="1" x14ac:dyDescent="0.15">
      <c r="A36" s="165"/>
      <c r="B36" s="165"/>
      <c r="C36" s="165"/>
      <c r="D36" s="165" t="s">
        <v>203</v>
      </c>
      <c r="E36" s="165"/>
      <c r="F36" s="165"/>
      <c r="G36" s="165"/>
      <c r="H36" s="165"/>
      <c r="I36" s="165"/>
      <c r="J36" s="176">
        <f>P36*S36</f>
        <v>0</v>
      </c>
      <c r="K36" s="176"/>
      <c r="L36" s="176"/>
      <c r="M36" s="203" t="s">
        <v>88</v>
      </c>
      <c r="N36" s="204"/>
      <c r="O36" s="172"/>
      <c r="P36" s="78">
        <f>P33</f>
        <v>0</v>
      </c>
      <c r="Q36" s="79" t="s">
        <v>19</v>
      </c>
      <c r="R36" s="69" t="s">
        <v>87</v>
      </c>
      <c r="S36" s="174">
        <v>10000</v>
      </c>
      <c r="T36" s="174"/>
      <c r="U36" s="79" t="s">
        <v>6</v>
      </c>
      <c r="V36" s="79"/>
      <c r="W36" s="79"/>
      <c r="X36" s="79"/>
      <c r="Y36" s="77"/>
      <c r="Z36" s="77"/>
      <c r="AA36" s="80"/>
    </row>
    <row r="37" spans="1:27" ht="12" customHeight="1" x14ac:dyDescent="0.15">
      <c r="A37" s="165"/>
      <c r="B37" s="165"/>
      <c r="C37" s="165"/>
      <c r="D37" s="179" t="s">
        <v>171</v>
      </c>
      <c r="E37" s="180"/>
      <c r="F37" s="180"/>
      <c r="G37" s="180"/>
      <c r="H37" s="180"/>
      <c r="I37" s="181"/>
      <c r="J37" s="203">
        <f>P37*S37*Z37/100</f>
        <v>0</v>
      </c>
      <c r="K37" s="204"/>
      <c r="L37" s="205"/>
      <c r="M37" s="167">
        <f>ROUND(J37*$O$34,0)</f>
        <v>0</v>
      </c>
      <c r="N37" s="168"/>
      <c r="O37" s="169"/>
      <c r="P37" s="78">
        <f>P33</f>
        <v>0</v>
      </c>
      <c r="Q37" s="79" t="s">
        <v>8</v>
      </c>
      <c r="R37" s="84" t="s">
        <v>87</v>
      </c>
      <c r="S37" s="174">
        <v>10000</v>
      </c>
      <c r="T37" s="174"/>
      <c r="U37" s="72" t="s">
        <v>6</v>
      </c>
      <c r="V37" s="79" t="s">
        <v>87</v>
      </c>
      <c r="W37" s="79"/>
      <c r="X37" s="79"/>
      <c r="Y37" s="77"/>
      <c r="Z37" s="77">
        <v>10</v>
      </c>
      <c r="AA37" s="80" t="s">
        <v>169</v>
      </c>
    </row>
    <row r="38" spans="1:27" ht="12" customHeight="1" x14ac:dyDescent="0.15">
      <c r="A38" s="165"/>
      <c r="B38" s="165"/>
      <c r="C38" s="165"/>
      <c r="D38" s="165" t="s">
        <v>204</v>
      </c>
      <c r="E38" s="165"/>
      <c r="F38" s="165"/>
      <c r="G38" s="165"/>
      <c r="H38" s="165"/>
      <c r="I38" s="165"/>
      <c r="J38" s="176">
        <f>ROUND(SUM(J35:L37)*0.2,0)</f>
        <v>0</v>
      </c>
      <c r="K38" s="176"/>
      <c r="L38" s="176"/>
      <c r="M38" s="167">
        <f>ROUND(J38*$O$34,0)</f>
        <v>0</v>
      </c>
      <c r="N38" s="168"/>
      <c r="O38" s="169"/>
      <c r="P38" s="71" t="s">
        <v>205</v>
      </c>
      <c r="Q38" s="69"/>
      <c r="R38" s="69"/>
      <c r="S38" s="69"/>
      <c r="T38" s="69"/>
      <c r="U38" s="69"/>
      <c r="V38" s="69"/>
      <c r="W38" s="69"/>
      <c r="X38" s="69"/>
      <c r="Y38" s="69"/>
      <c r="Z38" s="69"/>
      <c r="AA38" s="70"/>
    </row>
    <row r="39" spans="1:27" ht="12" customHeight="1" x14ac:dyDescent="0.15">
      <c r="A39" s="165"/>
      <c r="B39" s="165"/>
      <c r="C39" s="165"/>
      <c r="D39" s="165" t="s">
        <v>206</v>
      </c>
      <c r="E39" s="165"/>
      <c r="F39" s="165"/>
      <c r="G39" s="165"/>
      <c r="H39" s="165"/>
      <c r="I39" s="165"/>
      <c r="J39" s="166">
        <f>SUM(J35:L38)</f>
        <v>0</v>
      </c>
      <c r="K39" s="166"/>
      <c r="L39" s="166"/>
      <c r="M39" s="206">
        <f>SUM(M35:O38)</f>
        <v>0</v>
      </c>
      <c r="N39" s="182"/>
      <c r="O39" s="172"/>
      <c r="P39" s="71" t="s">
        <v>207</v>
      </c>
      <c r="Q39" s="69"/>
      <c r="R39" s="69"/>
      <c r="S39" s="69"/>
      <c r="T39" s="69"/>
      <c r="U39" s="69"/>
      <c r="V39" s="69"/>
      <c r="W39" s="69"/>
      <c r="X39" s="69"/>
      <c r="Y39" s="69"/>
      <c r="Z39" s="69"/>
      <c r="AA39" s="70"/>
    </row>
    <row r="40" spans="1:27" ht="12" customHeight="1" x14ac:dyDescent="0.15">
      <c r="A40" s="165" t="s">
        <v>5</v>
      </c>
      <c r="B40" s="165"/>
      <c r="C40" s="165"/>
      <c r="D40" s="165"/>
      <c r="E40" s="165"/>
      <c r="F40" s="165"/>
      <c r="G40" s="165"/>
      <c r="H40" s="165"/>
      <c r="I40" s="165"/>
      <c r="J40" s="166">
        <f>ROUND(J39*0.3,0)</f>
        <v>0</v>
      </c>
      <c r="K40" s="166"/>
      <c r="L40" s="166"/>
      <c r="M40" s="167">
        <f>ROUND(J40*$O$34,0)</f>
        <v>0</v>
      </c>
      <c r="N40" s="168"/>
      <c r="O40" s="169"/>
      <c r="P40" s="81" t="s">
        <v>208</v>
      </c>
      <c r="Q40" s="82"/>
      <c r="R40" s="82"/>
      <c r="S40" s="82"/>
      <c r="T40" s="82"/>
      <c r="U40" s="82"/>
      <c r="V40" s="82"/>
      <c r="W40" s="82"/>
      <c r="X40" s="82"/>
      <c r="Y40" s="82"/>
      <c r="Z40" s="82"/>
      <c r="AA40" s="83"/>
    </row>
    <row r="41" spans="1:27" ht="12" customHeight="1" x14ac:dyDescent="0.15">
      <c r="A41" s="170" t="s">
        <v>133</v>
      </c>
      <c r="B41" s="171"/>
      <c r="C41" s="171"/>
      <c r="D41" s="171"/>
      <c r="E41" s="171"/>
      <c r="F41" s="171"/>
      <c r="G41" s="171"/>
      <c r="H41" s="171"/>
      <c r="I41" s="172"/>
      <c r="J41" s="173">
        <f>SUM(J39:L40)</f>
        <v>0</v>
      </c>
      <c r="K41" s="174"/>
      <c r="L41" s="175"/>
      <c r="M41" s="173">
        <f>SUM(M39:O40)</f>
        <v>0</v>
      </c>
      <c r="N41" s="174"/>
      <c r="O41" s="172"/>
      <c r="P41" s="71"/>
      <c r="Q41" s="69"/>
      <c r="R41" s="69"/>
      <c r="S41" s="69"/>
      <c r="T41" s="69"/>
      <c r="U41" s="69"/>
      <c r="V41" s="69"/>
      <c r="W41" s="69"/>
      <c r="X41" s="69"/>
      <c r="Y41" s="69"/>
      <c r="Z41" s="69"/>
      <c r="AA41" s="70"/>
    </row>
    <row r="43" spans="1:27" ht="12" customHeight="1" x14ac:dyDescent="0.15">
      <c r="A43" s="61" t="s">
        <v>154</v>
      </c>
      <c r="T43" s="75"/>
    </row>
    <row r="44" spans="1:27" ht="12" customHeight="1" x14ac:dyDescent="0.15">
      <c r="A44" s="183" t="s">
        <v>0</v>
      </c>
      <c r="B44" s="183"/>
      <c r="C44" s="183"/>
      <c r="D44" s="183" t="s">
        <v>1</v>
      </c>
      <c r="E44" s="183"/>
      <c r="F44" s="183"/>
      <c r="G44" s="183"/>
      <c r="H44" s="183"/>
      <c r="I44" s="183"/>
      <c r="J44" s="183" t="s">
        <v>2</v>
      </c>
      <c r="K44" s="183"/>
      <c r="L44" s="184"/>
      <c r="M44" s="65" t="s">
        <v>53</v>
      </c>
      <c r="N44" s="66"/>
      <c r="O44" s="67">
        <v>0.1</v>
      </c>
      <c r="P44" s="185" t="s">
        <v>3</v>
      </c>
      <c r="Q44" s="185"/>
      <c r="R44" s="185"/>
      <c r="S44" s="185"/>
      <c r="T44" s="185"/>
      <c r="U44" s="185"/>
      <c r="V44" s="185"/>
      <c r="W44" s="185"/>
      <c r="X44" s="185"/>
      <c r="Y44" s="185"/>
      <c r="Z44" s="185"/>
      <c r="AA44" s="186"/>
    </row>
    <row r="45" spans="1:27" ht="12" customHeight="1" x14ac:dyDescent="0.15">
      <c r="A45" s="165" t="s">
        <v>4</v>
      </c>
      <c r="B45" s="165"/>
      <c r="C45" s="165"/>
      <c r="D45" s="165" t="s">
        <v>157</v>
      </c>
      <c r="E45" s="165"/>
      <c r="F45" s="165"/>
      <c r="G45" s="165"/>
      <c r="H45" s="165"/>
      <c r="I45" s="165"/>
      <c r="J45" s="176">
        <f>P45*T45</f>
        <v>0</v>
      </c>
      <c r="K45" s="176"/>
      <c r="L45" s="176"/>
      <c r="M45" s="167">
        <f>ROUND(J45*$O$20,0)</f>
        <v>0</v>
      </c>
      <c r="N45" s="168"/>
      <c r="O45" s="169"/>
      <c r="P45" s="76"/>
      <c r="Q45" s="69" t="s">
        <v>86</v>
      </c>
      <c r="R45" s="69"/>
      <c r="S45" s="69" t="s">
        <v>87</v>
      </c>
      <c r="T45" s="182">
        <v>6000</v>
      </c>
      <c r="U45" s="182"/>
      <c r="V45" s="69" t="s">
        <v>6</v>
      </c>
      <c r="W45" s="69"/>
      <c r="X45" s="171"/>
      <c r="Y45" s="171"/>
      <c r="Z45" s="69"/>
      <c r="AA45" s="70"/>
    </row>
    <row r="46" spans="1:27" ht="12" customHeight="1" x14ac:dyDescent="0.15">
      <c r="A46" s="165"/>
      <c r="B46" s="165"/>
      <c r="C46" s="165"/>
      <c r="D46" s="165" t="s">
        <v>158</v>
      </c>
      <c r="E46" s="165"/>
      <c r="F46" s="165"/>
      <c r="G46" s="165"/>
      <c r="H46" s="165"/>
      <c r="I46" s="165"/>
      <c r="J46" s="176">
        <f>P46*Y46</f>
        <v>0</v>
      </c>
      <c r="K46" s="176"/>
      <c r="L46" s="176"/>
      <c r="M46" s="187" t="s">
        <v>88</v>
      </c>
      <c r="N46" s="188"/>
      <c r="O46" s="189"/>
      <c r="P46" s="78"/>
      <c r="Q46" s="79" t="s">
        <v>10</v>
      </c>
      <c r="R46" s="79"/>
      <c r="S46" s="79"/>
      <c r="T46" s="79"/>
      <c r="U46" s="79"/>
      <c r="V46" s="79"/>
      <c r="W46" s="79"/>
      <c r="X46" s="79"/>
      <c r="Y46" s="182">
        <v>10000</v>
      </c>
      <c r="Z46" s="182"/>
      <c r="AA46" s="80" t="s">
        <v>6</v>
      </c>
    </row>
    <row r="47" spans="1:27" ht="12" customHeight="1" x14ac:dyDescent="0.15">
      <c r="A47" s="165"/>
      <c r="B47" s="165"/>
      <c r="C47" s="165"/>
      <c r="D47" s="179" t="s">
        <v>172</v>
      </c>
      <c r="E47" s="180"/>
      <c r="F47" s="180"/>
      <c r="G47" s="180"/>
      <c r="H47" s="180"/>
      <c r="I47" s="181"/>
      <c r="J47" s="176">
        <f>P47*T47*Z47/100</f>
        <v>0</v>
      </c>
      <c r="K47" s="176"/>
      <c r="L47" s="176"/>
      <c r="M47" s="167">
        <f t="shared" ref="M47:M52" si="1">ROUND(J47*$O$20,0)</f>
        <v>0</v>
      </c>
      <c r="N47" s="168"/>
      <c r="O47" s="169"/>
      <c r="P47" s="76">
        <f>+P45</f>
        <v>0</v>
      </c>
      <c r="Q47" s="69" t="s">
        <v>86</v>
      </c>
      <c r="R47" s="69"/>
      <c r="S47" s="69" t="s">
        <v>87</v>
      </c>
      <c r="T47" s="182">
        <v>5000</v>
      </c>
      <c r="U47" s="182"/>
      <c r="V47" s="69" t="s">
        <v>6</v>
      </c>
      <c r="W47" s="79" t="s">
        <v>173</v>
      </c>
      <c r="X47" s="79"/>
      <c r="Y47" s="77"/>
      <c r="Z47" s="77">
        <v>10</v>
      </c>
      <c r="AA47" s="80" t="s">
        <v>169</v>
      </c>
    </row>
    <row r="48" spans="1:27" ht="12" customHeight="1" x14ac:dyDescent="0.15">
      <c r="A48" s="165"/>
      <c r="B48" s="165"/>
      <c r="C48" s="165"/>
      <c r="D48" s="179" t="s">
        <v>160</v>
      </c>
      <c r="E48" s="180"/>
      <c r="F48" s="180"/>
      <c r="G48" s="180"/>
      <c r="H48" s="180"/>
      <c r="I48" s="181"/>
      <c r="J48" s="176">
        <f>P48*T48</f>
        <v>0</v>
      </c>
      <c r="K48" s="176"/>
      <c r="L48" s="176"/>
      <c r="M48" s="167">
        <f t="shared" si="1"/>
        <v>0</v>
      </c>
      <c r="N48" s="168"/>
      <c r="O48" s="169"/>
      <c r="P48" s="76"/>
      <c r="Q48" s="69" t="s">
        <v>86</v>
      </c>
      <c r="R48" s="69"/>
      <c r="S48" s="69" t="s">
        <v>87</v>
      </c>
      <c r="T48" s="182">
        <v>1000</v>
      </c>
      <c r="U48" s="182"/>
      <c r="V48" s="69" t="s">
        <v>6</v>
      </c>
      <c r="W48" s="79"/>
      <c r="X48" s="79"/>
      <c r="Y48" s="77"/>
      <c r="Z48" s="77"/>
      <c r="AA48" s="80"/>
    </row>
    <row r="49" spans="1:27" ht="12" customHeight="1" x14ac:dyDescent="0.15">
      <c r="A49" s="165"/>
      <c r="B49" s="165"/>
      <c r="C49" s="165"/>
      <c r="D49" s="179" t="s">
        <v>161</v>
      </c>
      <c r="E49" s="180"/>
      <c r="F49" s="180"/>
      <c r="G49" s="180"/>
      <c r="H49" s="180"/>
      <c r="I49" s="181"/>
      <c r="J49" s="176">
        <f>P49*T49</f>
        <v>0</v>
      </c>
      <c r="K49" s="176"/>
      <c r="L49" s="176"/>
      <c r="M49" s="167">
        <f t="shared" si="1"/>
        <v>0</v>
      </c>
      <c r="N49" s="168"/>
      <c r="O49" s="169"/>
      <c r="P49" s="76"/>
      <c r="Q49" s="69" t="s">
        <v>86</v>
      </c>
      <c r="R49" s="69"/>
      <c r="S49" s="69" t="s">
        <v>87</v>
      </c>
      <c r="T49" s="182">
        <v>1000</v>
      </c>
      <c r="U49" s="182"/>
      <c r="V49" s="69" t="s">
        <v>6</v>
      </c>
      <c r="W49" s="79"/>
      <c r="X49" s="79"/>
      <c r="Y49" s="77"/>
      <c r="Z49" s="77"/>
      <c r="AA49" s="80"/>
    </row>
    <row r="50" spans="1:27" ht="12" customHeight="1" x14ac:dyDescent="0.15">
      <c r="A50" s="165"/>
      <c r="B50" s="165"/>
      <c r="C50" s="165"/>
      <c r="D50" s="179" t="s">
        <v>162</v>
      </c>
      <c r="E50" s="180"/>
      <c r="F50" s="180"/>
      <c r="G50" s="180"/>
      <c r="H50" s="180"/>
      <c r="I50" s="181"/>
      <c r="J50" s="176">
        <f>P50*T50</f>
        <v>0</v>
      </c>
      <c r="K50" s="176"/>
      <c r="L50" s="176"/>
      <c r="M50" s="167">
        <f t="shared" si="1"/>
        <v>0</v>
      </c>
      <c r="N50" s="168"/>
      <c r="O50" s="169"/>
      <c r="P50" s="76"/>
      <c r="Q50" s="69" t="s">
        <v>86</v>
      </c>
      <c r="R50" s="69"/>
      <c r="S50" s="69" t="s">
        <v>87</v>
      </c>
      <c r="T50" s="182">
        <v>1000</v>
      </c>
      <c r="U50" s="182"/>
      <c r="V50" s="69" t="s">
        <v>6</v>
      </c>
      <c r="W50" s="79"/>
      <c r="X50" s="79"/>
      <c r="Y50" s="77"/>
      <c r="Z50" s="77"/>
      <c r="AA50" s="80"/>
    </row>
    <row r="51" spans="1:27" ht="12" customHeight="1" x14ac:dyDescent="0.15">
      <c r="A51" s="165"/>
      <c r="B51" s="165"/>
      <c r="C51" s="165"/>
      <c r="D51" s="179" t="s">
        <v>163</v>
      </c>
      <c r="E51" s="180"/>
      <c r="F51" s="180"/>
      <c r="G51" s="180"/>
      <c r="H51" s="180"/>
      <c r="I51" s="181"/>
      <c r="J51" s="176">
        <f>P51*T51</f>
        <v>0</v>
      </c>
      <c r="K51" s="176"/>
      <c r="L51" s="176"/>
      <c r="M51" s="167">
        <f t="shared" si="1"/>
        <v>0</v>
      </c>
      <c r="N51" s="168"/>
      <c r="O51" s="169"/>
      <c r="P51" s="76"/>
      <c r="Q51" s="69" t="s">
        <v>86</v>
      </c>
      <c r="R51" s="69"/>
      <c r="S51" s="69" t="s">
        <v>87</v>
      </c>
      <c r="T51" s="182">
        <v>1000</v>
      </c>
      <c r="U51" s="182"/>
      <c r="V51" s="69" t="s">
        <v>6</v>
      </c>
      <c r="W51" s="79"/>
      <c r="X51" s="79"/>
      <c r="Y51" s="77"/>
      <c r="Z51" s="77"/>
      <c r="AA51" s="80"/>
    </row>
    <row r="52" spans="1:27" ht="12" customHeight="1" x14ac:dyDescent="0.15">
      <c r="A52" s="165"/>
      <c r="B52" s="165"/>
      <c r="C52" s="165"/>
      <c r="D52" s="165" t="s">
        <v>164</v>
      </c>
      <c r="E52" s="165"/>
      <c r="F52" s="165"/>
      <c r="G52" s="165"/>
      <c r="H52" s="165"/>
      <c r="I52" s="165"/>
      <c r="J52" s="176">
        <f>ROUND(SUM(J45:L51)*0.2,0)</f>
        <v>0</v>
      </c>
      <c r="K52" s="176"/>
      <c r="L52" s="176"/>
      <c r="M52" s="167">
        <f t="shared" si="1"/>
        <v>0</v>
      </c>
      <c r="N52" s="168"/>
      <c r="O52" s="169"/>
      <c r="P52" s="71" t="s">
        <v>166</v>
      </c>
      <c r="Q52" s="69"/>
      <c r="R52" s="69"/>
      <c r="S52" s="69"/>
      <c r="T52" s="69"/>
      <c r="U52" s="69"/>
      <c r="V52" s="69"/>
      <c r="W52" s="69"/>
      <c r="X52" s="69"/>
      <c r="Y52" s="69"/>
      <c r="Z52" s="69"/>
      <c r="AA52" s="70"/>
    </row>
    <row r="53" spans="1:27" ht="12" customHeight="1" x14ac:dyDescent="0.15">
      <c r="A53" s="165"/>
      <c r="B53" s="165"/>
      <c r="C53" s="165"/>
      <c r="D53" s="165" t="s">
        <v>165</v>
      </c>
      <c r="E53" s="165"/>
      <c r="F53" s="165"/>
      <c r="G53" s="165"/>
      <c r="H53" s="165"/>
      <c r="I53" s="165"/>
      <c r="J53" s="166">
        <f>SUM(J45:J52)</f>
        <v>0</v>
      </c>
      <c r="K53" s="166"/>
      <c r="L53" s="166"/>
      <c r="M53" s="177">
        <f>SUM(M45:M52)</f>
        <v>0</v>
      </c>
      <c r="N53" s="178"/>
      <c r="O53" s="172"/>
      <c r="P53" s="71" t="s">
        <v>167</v>
      </c>
      <c r="Q53" s="69"/>
      <c r="R53" s="69"/>
      <c r="S53" s="69"/>
      <c r="T53" s="69"/>
      <c r="U53" s="69"/>
      <c r="V53" s="69"/>
      <c r="W53" s="69"/>
      <c r="X53" s="69"/>
      <c r="Y53" s="69"/>
      <c r="Z53" s="69"/>
      <c r="AA53" s="70"/>
    </row>
    <row r="54" spans="1:27" ht="12" customHeight="1" x14ac:dyDescent="0.15">
      <c r="A54" s="165" t="s">
        <v>5</v>
      </c>
      <c r="B54" s="165"/>
      <c r="C54" s="165"/>
      <c r="D54" s="165"/>
      <c r="E54" s="165"/>
      <c r="F54" s="165"/>
      <c r="G54" s="165"/>
      <c r="H54" s="165"/>
      <c r="I54" s="165"/>
      <c r="J54" s="166">
        <f>ROUND(J53*0.3,0)</f>
        <v>0</v>
      </c>
      <c r="K54" s="166"/>
      <c r="L54" s="166"/>
      <c r="M54" s="167">
        <f>ROUND(J54*$O$20,0)</f>
        <v>0</v>
      </c>
      <c r="N54" s="168"/>
      <c r="O54" s="169"/>
      <c r="P54" s="81" t="s">
        <v>168</v>
      </c>
      <c r="Q54" s="82"/>
      <c r="R54" s="82"/>
      <c r="S54" s="82"/>
      <c r="T54" s="82"/>
      <c r="U54" s="82"/>
      <c r="V54" s="82"/>
      <c r="W54" s="82"/>
      <c r="X54" s="82"/>
      <c r="Y54" s="82"/>
      <c r="Z54" s="82"/>
      <c r="AA54" s="83"/>
    </row>
    <row r="55" spans="1:27" ht="12" customHeight="1" x14ac:dyDescent="0.15">
      <c r="A55" s="170" t="s">
        <v>209</v>
      </c>
      <c r="B55" s="171"/>
      <c r="C55" s="171"/>
      <c r="D55" s="171"/>
      <c r="E55" s="171"/>
      <c r="F55" s="171"/>
      <c r="G55" s="171"/>
      <c r="H55" s="171"/>
      <c r="I55" s="172"/>
      <c r="J55" s="173">
        <f>SUM(J53:L54)</f>
        <v>0</v>
      </c>
      <c r="K55" s="174"/>
      <c r="L55" s="175"/>
      <c r="M55" s="173">
        <f>+SUM(M53:M54)</f>
        <v>0</v>
      </c>
      <c r="N55" s="174"/>
      <c r="O55" s="172"/>
      <c r="P55" s="71"/>
      <c r="Q55" s="69"/>
      <c r="R55" s="69"/>
      <c r="S55" s="69"/>
      <c r="T55" s="69"/>
      <c r="U55" s="69"/>
      <c r="V55" s="69"/>
      <c r="W55" s="69"/>
      <c r="X55" s="69"/>
      <c r="Y55" s="69"/>
      <c r="Z55" s="69"/>
      <c r="AA55" s="70"/>
    </row>
    <row r="57" spans="1:27" ht="12" customHeight="1" x14ac:dyDescent="0.15">
      <c r="A57" s="61" t="s">
        <v>115</v>
      </c>
      <c r="T57" s="75"/>
    </row>
    <row r="58" spans="1:27" ht="12" customHeight="1" x14ac:dyDescent="0.15">
      <c r="A58" s="183" t="s">
        <v>0</v>
      </c>
      <c r="B58" s="183"/>
      <c r="C58" s="183"/>
      <c r="D58" s="183" t="s">
        <v>1</v>
      </c>
      <c r="E58" s="183"/>
      <c r="F58" s="183"/>
      <c r="G58" s="183"/>
      <c r="H58" s="183"/>
      <c r="I58" s="183"/>
      <c r="J58" s="183" t="s">
        <v>2</v>
      </c>
      <c r="K58" s="183"/>
      <c r="L58" s="184"/>
      <c r="M58" s="65" t="s">
        <v>53</v>
      </c>
      <c r="N58" s="66"/>
      <c r="O58" s="67">
        <v>0.1</v>
      </c>
      <c r="P58" s="185" t="s">
        <v>3</v>
      </c>
      <c r="Q58" s="185"/>
      <c r="R58" s="185"/>
      <c r="S58" s="185"/>
      <c r="T58" s="185"/>
      <c r="U58" s="185"/>
      <c r="V58" s="185"/>
      <c r="W58" s="185"/>
      <c r="X58" s="185"/>
      <c r="Y58" s="185"/>
      <c r="Z58" s="185"/>
      <c r="AA58" s="186"/>
    </row>
    <row r="59" spans="1:27" ht="12" customHeight="1" x14ac:dyDescent="0.15">
      <c r="A59" s="165" t="s">
        <v>4</v>
      </c>
      <c r="B59" s="165"/>
      <c r="C59" s="165"/>
      <c r="D59" s="165" t="s">
        <v>116</v>
      </c>
      <c r="E59" s="165"/>
      <c r="F59" s="165"/>
      <c r="G59" s="165"/>
      <c r="H59" s="165"/>
      <c r="I59" s="165"/>
      <c r="J59" s="176">
        <f>P59*T59</f>
        <v>0</v>
      </c>
      <c r="K59" s="176"/>
      <c r="L59" s="176"/>
      <c r="M59" s="167">
        <f>ROUND(J59*$O$20,0)</f>
        <v>0</v>
      </c>
      <c r="N59" s="168"/>
      <c r="O59" s="169"/>
      <c r="P59" s="76"/>
      <c r="Q59" s="69" t="s">
        <v>86</v>
      </c>
      <c r="R59" s="69"/>
      <c r="S59" s="69" t="s">
        <v>87</v>
      </c>
      <c r="T59" s="182">
        <v>3000</v>
      </c>
      <c r="U59" s="182"/>
      <c r="V59" s="69" t="s">
        <v>6</v>
      </c>
      <c r="W59" s="69"/>
      <c r="X59" s="171"/>
      <c r="Y59" s="171"/>
      <c r="Z59" s="69"/>
      <c r="AA59" s="70"/>
    </row>
    <row r="60" spans="1:27" ht="12" customHeight="1" x14ac:dyDescent="0.15">
      <c r="A60" s="165"/>
      <c r="B60" s="165"/>
      <c r="C60" s="165"/>
      <c r="D60" s="165" t="s">
        <v>117</v>
      </c>
      <c r="E60" s="165"/>
      <c r="F60" s="165"/>
      <c r="G60" s="165"/>
      <c r="H60" s="165"/>
      <c r="I60" s="165"/>
      <c r="J60" s="176">
        <f>P60*Y60</f>
        <v>0</v>
      </c>
      <c r="K60" s="176"/>
      <c r="L60" s="176"/>
      <c r="M60" s="187" t="s">
        <v>88</v>
      </c>
      <c r="N60" s="188"/>
      <c r="O60" s="189"/>
      <c r="P60" s="78"/>
      <c r="Q60" s="79" t="s">
        <v>10</v>
      </c>
      <c r="R60" s="79"/>
      <c r="S60" s="79"/>
      <c r="T60" s="79"/>
      <c r="U60" s="79"/>
      <c r="V60" s="79"/>
      <c r="W60" s="79"/>
      <c r="X60" s="79"/>
      <c r="Y60" s="182">
        <v>10000</v>
      </c>
      <c r="Z60" s="182"/>
      <c r="AA60" s="80" t="s">
        <v>6</v>
      </c>
    </row>
    <row r="61" spans="1:27" ht="12" customHeight="1" x14ac:dyDescent="0.15">
      <c r="A61" s="165"/>
      <c r="B61" s="165"/>
      <c r="C61" s="165"/>
      <c r="D61" s="179" t="s">
        <v>118</v>
      </c>
      <c r="E61" s="180"/>
      <c r="F61" s="180"/>
      <c r="G61" s="180"/>
      <c r="H61" s="180"/>
      <c r="I61" s="181"/>
      <c r="J61" s="176">
        <f>P61*T61</f>
        <v>0</v>
      </c>
      <c r="K61" s="176"/>
      <c r="L61" s="176"/>
      <c r="M61" s="167">
        <f>ROUND(J61*$O$20,0)</f>
        <v>0</v>
      </c>
      <c r="N61" s="168"/>
      <c r="O61" s="169"/>
      <c r="P61" s="76">
        <f>+P59</f>
        <v>0</v>
      </c>
      <c r="Q61" s="69" t="s">
        <v>86</v>
      </c>
      <c r="R61" s="69"/>
      <c r="S61" s="69" t="s">
        <v>87</v>
      </c>
      <c r="T61" s="182">
        <v>3000</v>
      </c>
      <c r="U61" s="182"/>
      <c r="V61" s="69" t="s">
        <v>6</v>
      </c>
      <c r="W61" s="79"/>
      <c r="X61" s="79"/>
      <c r="Y61" s="77"/>
      <c r="Z61" s="77"/>
      <c r="AA61" s="80"/>
    </row>
    <row r="62" spans="1:27" ht="12" customHeight="1" x14ac:dyDescent="0.15">
      <c r="A62" s="165"/>
      <c r="B62" s="165"/>
      <c r="C62" s="165"/>
      <c r="D62" s="165" t="s">
        <v>119</v>
      </c>
      <c r="E62" s="165"/>
      <c r="F62" s="165"/>
      <c r="G62" s="165"/>
      <c r="H62" s="165"/>
      <c r="I62" s="165"/>
      <c r="J62" s="176">
        <f>ROUND(SUM(J59:L61)*0.2,0)</f>
        <v>0</v>
      </c>
      <c r="K62" s="176"/>
      <c r="L62" s="176"/>
      <c r="M62" s="167">
        <f>ROUND(J62*$O$20,0)</f>
        <v>0</v>
      </c>
      <c r="N62" s="168"/>
      <c r="O62" s="169"/>
      <c r="P62" s="71" t="s">
        <v>121</v>
      </c>
      <c r="Q62" s="69"/>
      <c r="R62" s="69"/>
      <c r="S62" s="69"/>
      <c r="T62" s="69"/>
      <c r="U62" s="69"/>
      <c r="V62" s="69"/>
      <c r="W62" s="69"/>
      <c r="X62" s="69"/>
      <c r="Y62" s="69"/>
      <c r="Z62" s="69"/>
      <c r="AA62" s="70"/>
    </row>
    <row r="63" spans="1:27" ht="12" customHeight="1" x14ac:dyDescent="0.15">
      <c r="A63" s="165"/>
      <c r="B63" s="165"/>
      <c r="C63" s="165"/>
      <c r="D63" s="165" t="s">
        <v>120</v>
      </c>
      <c r="E63" s="165"/>
      <c r="F63" s="165"/>
      <c r="G63" s="165"/>
      <c r="H63" s="165"/>
      <c r="I63" s="165"/>
      <c r="J63" s="166">
        <f>SUM(J59:J62)</f>
        <v>0</v>
      </c>
      <c r="K63" s="166"/>
      <c r="L63" s="166"/>
      <c r="M63" s="177">
        <f>SUM(M59:M62)</f>
        <v>0</v>
      </c>
      <c r="N63" s="178"/>
      <c r="O63" s="172"/>
      <c r="P63" s="71" t="s">
        <v>122</v>
      </c>
      <c r="Q63" s="69"/>
      <c r="R63" s="69"/>
      <c r="S63" s="69"/>
      <c r="T63" s="69"/>
      <c r="U63" s="69"/>
      <c r="V63" s="69"/>
      <c r="W63" s="69"/>
      <c r="X63" s="69"/>
      <c r="Y63" s="69"/>
      <c r="Z63" s="69"/>
      <c r="AA63" s="70"/>
    </row>
    <row r="64" spans="1:27" ht="12" customHeight="1" x14ac:dyDescent="0.15">
      <c r="A64" s="165" t="s">
        <v>5</v>
      </c>
      <c r="B64" s="165"/>
      <c r="C64" s="165"/>
      <c r="D64" s="165"/>
      <c r="E64" s="165"/>
      <c r="F64" s="165"/>
      <c r="G64" s="165"/>
      <c r="H64" s="165"/>
      <c r="I64" s="165"/>
      <c r="J64" s="166">
        <f>ROUND(J63*0.3,0)</f>
        <v>0</v>
      </c>
      <c r="K64" s="166"/>
      <c r="L64" s="166"/>
      <c r="M64" s="167">
        <f>ROUND(J64*$O$20,0)</f>
        <v>0</v>
      </c>
      <c r="N64" s="168"/>
      <c r="O64" s="169"/>
      <c r="P64" s="81" t="s">
        <v>123</v>
      </c>
      <c r="Q64" s="82"/>
      <c r="R64" s="82"/>
      <c r="S64" s="82"/>
      <c r="T64" s="82"/>
      <c r="U64" s="82"/>
      <c r="V64" s="82"/>
      <c r="W64" s="82"/>
      <c r="X64" s="82"/>
      <c r="Y64" s="82"/>
      <c r="Z64" s="82"/>
      <c r="AA64" s="83"/>
    </row>
    <row r="65" spans="1:27" ht="12" customHeight="1" x14ac:dyDescent="0.15">
      <c r="A65" s="170" t="s">
        <v>210</v>
      </c>
      <c r="B65" s="171"/>
      <c r="C65" s="171"/>
      <c r="D65" s="171"/>
      <c r="E65" s="171"/>
      <c r="F65" s="171"/>
      <c r="G65" s="171"/>
      <c r="H65" s="171"/>
      <c r="I65" s="172"/>
      <c r="J65" s="173">
        <f>SUM(J63:L64)</f>
        <v>0</v>
      </c>
      <c r="K65" s="174"/>
      <c r="L65" s="175"/>
      <c r="M65" s="173">
        <f>+SUM(M63:M64)</f>
        <v>0</v>
      </c>
      <c r="N65" s="174"/>
      <c r="O65" s="172"/>
      <c r="P65" s="71"/>
      <c r="Q65" s="69"/>
      <c r="R65" s="69"/>
      <c r="S65" s="69"/>
      <c r="T65" s="69"/>
      <c r="U65" s="69"/>
      <c r="V65" s="69"/>
      <c r="W65" s="69"/>
      <c r="X65" s="69"/>
      <c r="Y65" s="69"/>
      <c r="Z65" s="69"/>
      <c r="AA65" s="70"/>
    </row>
    <row r="67" spans="1:27" s="1" customFormat="1" ht="12" customHeight="1" thickBot="1" x14ac:dyDescent="0.2">
      <c r="J67" s="212" t="s">
        <v>2</v>
      </c>
      <c r="K67" s="212"/>
      <c r="L67" s="212"/>
      <c r="M67" s="212"/>
      <c r="N67" s="212"/>
      <c r="P67" s="212" t="s">
        <v>53</v>
      </c>
      <c r="Q67" s="212"/>
      <c r="R67" s="212"/>
      <c r="S67" s="212"/>
      <c r="T67" s="212"/>
      <c r="U67" s="90"/>
      <c r="V67" s="212" t="s">
        <v>56</v>
      </c>
      <c r="W67" s="212"/>
      <c r="X67" s="212"/>
      <c r="Y67" s="212"/>
      <c r="Z67" s="212"/>
    </row>
    <row r="68" spans="1:27" s="1" customFormat="1" ht="12" customHeight="1" thickBot="1" x14ac:dyDescent="0.2">
      <c r="A68" s="211" t="s">
        <v>54</v>
      </c>
      <c r="B68" s="211"/>
      <c r="C68" s="211"/>
      <c r="D68" s="211"/>
      <c r="E68" s="211"/>
      <c r="F68" s="91"/>
      <c r="G68" s="91"/>
      <c r="H68" s="92" t="s">
        <v>90</v>
      </c>
      <c r="I68" s="1" t="s">
        <v>91</v>
      </c>
      <c r="J68" s="207">
        <f>+J15</f>
        <v>514800</v>
      </c>
      <c r="K68" s="208"/>
      <c r="L68" s="208"/>
      <c r="M68" s="208"/>
      <c r="N68" s="209"/>
      <c r="O68" s="93" t="s">
        <v>94</v>
      </c>
      <c r="P68" s="207">
        <f>M15</f>
        <v>51480</v>
      </c>
      <c r="Q68" s="208"/>
      <c r="R68" s="208"/>
      <c r="S68" s="208"/>
      <c r="T68" s="209"/>
      <c r="U68" s="93" t="s">
        <v>95</v>
      </c>
      <c r="V68" s="207">
        <f>+J68+P68</f>
        <v>566280</v>
      </c>
      <c r="W68" s="208"/>
      <c r="X68" s="208"/>
      <c r="Y68" s="208"/>
      <c r="Z68" s="209"/>
    </row>
    <row r="69" spans="1:27" s="1" customFormat="1" ht="12" customHeight="1" thickBot="1" x14ac:dyDescent="0.2">
      <c r="A69" s="92"/>
      <c r="B69" s="92"/>
      <c r="C69" s="92"/>
      <c r="D69" s="92"/>
      <c r="G69" s="92"/>
      <c r="H69" s="92"/>
      <c r="J69" s="210"/>
      <c r="K69" s="210"/>
      <c r="L69" s="210"/>
      <c r="M69" s="210"/>
      <c r="N69" s="210"/>
      <c r="O69" s="90"/>
      <c r="P69" s="210"/>
      <c r="Q69" s="210"/>
      <c r="R69" s="210"/>
      <c r="S69" s="210"/>
      <c r="T69" s="210"/>
      <c r="U69" s="90"/>
      <c r="V69" s="210"/>
      <c r="W69" s="210"/>
      <c r="X69" s="210"/>
      <c r="Y69" s="210"/>
      <c r="Z69" s="210"/>
    </row>
    <row r="70" spans="1:27" s="1" customFormat="1" ht="12" customHeight="1" thickBot="1" x14ac:dyDescent="0.2">
      <c r="A70" s="211" t="s">
        <v>55</v>
      </c>
      <c r="B70" s="211"/>
      <c r="C70" s="211"/>
      <c r="D70" s="211"/>
      <c r="E70" s="211"/>
      <c r="F70" s="91"/>
      <c r="G70" s="91"/>
      <c r="H70" s="92" t="s">
        <v>92</v>
      </c>
      <c r="I70" s="1" t="s">
        <v>91</v>
      </c>
      <c r="J70" s="207">
        <f>J31+J41</f>
        <v>0</v>
      </c>
      <c r="K70" s="208"/>
      <c r="L70" s="208"/>
      <c r="M70" s="208"/>
      <c r="N70" s="209"/>
      <c r="O70" s="93" t="s">
        <v>94</v>
      </c>
      <c r="P70" s="207">
        <f>M31+M41</f>
        <v>0</v>
      </c>
      <c r="Q70" s="208"/>
      <c r="R70" s="208"/>
      <c r="S70" s="208"/>
      <c r="T70" s="209"/>
      <c r="U70" s="93" t="s">
        <v>95</v>
      </c>
      <c r="V70" s="207">
        <f>+J70+P70</f>
        <v>0</v>
      </c>
      <c r="W70" s="208"/>
      <c r="X70" s="208"/>
      <c r="Y70" s="208"/>
      <c r="Z70" s="209"/>
    </row>
    <row r="71" spans="1:27" s="64" customFormat="1" ht="12" customHeight="1" x14ac:dyDescent="0.15">
      <c r="A71" s="88"/>
      <c r="B71" s="88"/>
      <c r="C71" s="88"/>
      <c r="D71" s="88"/>
      <c r="E71" s="88"/>
      <c r="F71" s="85"/>
      <c r="G71" s="85"/>
      <c r="H71" s="86"/>
      <c r="J71" s="119"/>
      <c r="K71" s="119"/>
      <c r="L71" s="119"/>
      <c r="M71" s="119"/>
      <c r="N71" s="119"/>
      <c r="O71" s="87"/>
      <c r="P71" s="119"/>
      <c r="Q71" s="119"/>
      <c r="R71" s="119"/>
      <c r="S71" s="119"/>
      <c r="T71" s="119"/>
      <c r="U71" s="87"/>
      <c r="V71" s="119"/>
      <c r="W71" s="119"/>
      <c r="X71" s="119"/>
      <c r="Y71" s="119"/>
      <c r="Z71" s="119"/>
    </row>
    <row r="72" spans="1:27" s="64" customFormat="1" ht="12" customHeight="1" thickBot="1" x14ac:dyDescent="0.2">
      <c r="A72" s="88"/>
      <c r="B72" s="120"/>
      <c r="C72" s="120"/>
      <c r="D72" s="120"/>
      <c r="E72" s="120"/>
      <c r="F72" s="121"/>
      <c r="G72" s="121"/>
      <c r="H72" s="122"/>
      <c r="I72" s="123"/>
      <c r="J72" s="124"/>
      <c r="K72" s="124"/>
      <c r="L72" s="124"/>
      <c r="M72" s="124"/>
      <c r="N72" s="124"/>
      <c r="O72" s="125"/>
      <c r="P72" s="124"/>
      <c r="Q72" s="124"/>
      <c r="R72" s="124"/>
      <c r="S72" s="124"/>
      <c r="T72" s="124"/>
      <c r="U72" s="125"/>
      <c r="V72" s="124"/>
      <c r="W72" s="124"/>
      <c r="X72" s="124"/>
      <c r="Y72" s="124"/>
      <c r="Z72" s="124"/>
      <c r="AA72" s="123"/>
    </row>
    <row r="73" spans="1:27" s="64" customFormat="1" ht="12" customHeight="1" thickBot="1" x14ac:dyDescent="0.2">
      <c r="A73" s="88"/>
      <c r="B73" s="163" t="s">
        <v>128</v>
      </c>
      <c r="C73" s="164"/>
      <c r="D73" s="164"/>
      <c r="E73" s="164"/>
      <c r="F73" s="164"/>
      <c r="G73" s="164"/>
      <c r="H73" s="86" t="s">
        <v>126</v>
      </c>
      <c r="I73" s="64" t="s">
        <v>91</v>
      </c>
      <c r="J73" s="158">
        <f>+J55</f>
        <v>0</v>
      </c>
      <c r="K73" s="159"/>
      <c r="L73" s="159"/>
      <c r="M73" s="159"/>
      <c r="N73" s="160"/>
      <c r="O73" s="134" t="s">
        <v>94</v>
      </c>
      <c r="P73" s="158">
        <f>+M55</f>
        <v>0</v>
      </c>
      <c r="Q73" s="159"/>
      <c r="R73" s="159"/>
      <c r="S73" s="159"/>
      <c r="T73" s="160"/>
      <c r="U73" s="87" t="s">
        <v>95</v>
      </c>
      <c r="V73" s="158">
        <f>+J73+P73</f>
        <v>0</v>
      </c>
      <c r="W73" s="159"/>
      <c r="X73" s="159"/>
      <c r="Y73" s="159"/>
      <c r="Z73" s="160"/>
    </row>
    <row r="74" spans="1:27" s="64" customFormat="1" ht="12" customHeight="1" thickBot="1" x14ac:dyDescent="0.2">
      <c r="A74" s="88"/>
      <c r="B74" s="88"/>
      <c r="C74" s="88"/>
      <c r="D74" s="88"/>
      <c r="E74" s="88"/>
      <c r="F74" s="85"/>
      <c r="G74" s="85"/>
      <c r="J74" s="89"/>
      <c r="K74" s="89"/>
      <c r="L74" s="89"/>
      <c r="M74" s="89"/>
      <c r="N74" s="89"/>
      <c r="O74" s="87"/>
      <c r="P74" s="89"/>
      <c r="Q74" s="89"/>
      <c r="R74" s="89"/>
      <c r="S74" s="89"/>
      <c r="T74" s="89"/>
      <c r="U74" s="87"/>
      <c r="V74" s="89"/>
      <c r="W74" s="89"/>
      <c r="X74" s="89"/>
      <c r="Y74" s="89"/>
      <c r="Z74" s="89"/>
    </row>
    <row r="75" spans="1:27" s="64" customFormat="1" ht="12" customHeight="1" thickBot="1" x14ac:dyDescent="0.2">
      <c r="A75" s="88"/>
      <c r="B75" s="135" t="s">
        <v>125</v>
      </c>
      <c r="C75" s="88"/>
      <c r="D75" s="88"/>
      <c r="E75" s="88"/>
      <c r="F75" s="85"/>
      <c r="G75" s="85"/>
      <c r="H75" s="86" t="s">
        <v>127</v>
      </c>
      <c r="J75" s="158">
        <f>+J65</f>
        <v>0</v>
      </c>
      <c r="K75" s="159"/>
      <c r="L75" s="159"/>
      <c r="M75" s="159"/>
      <c r="N75" s="160"/>
      <c r="O75" s="87" t="s">
        <v>94</v>
      </c>
      <c r="P75" s="158">
        <f>+M65</f>
        <v>0</v>
      </c>
      <c r="Q75" s="159"/>
      <c r="R75" s="159"/>
      <c r="S75" s="159"/>
      <c r="T75" s="160"/>
      <c r="U75" s="87" t="s">
        <v>95</v>
      </c>
      <c r="V75" s="158">
        <f>+J75+P75</f>
        <v>0</v>
      </c>
      <c r="W75" s="159"/>
      <c r="X75" s="159"/>
      <c r="Y75" s="159"/>
      <c r="Z75" s="160"/>
    </row>
    <row r="76" spans="1:27" s="64" customFormat="1" ht="12" customHeight="1" x14ac:dyDescent="0.15">
      <c r="A76" s="88"/>
      <c r="B76" s="88"/>
      <c r="C76" s="88"/>
      <c r="D76" s="88"/>
      <c r="E76" s="88"/>
      <c r="F76" s="85"/>
      <c r="G76" s="85"/>
      <c r="J76" s="89"/>
      <c r="K76" s="89"/>
      <c r="L76" s="89"/>
      <c r="M76" s="89"/>
      <c r="N76" s="89"/>
      <c r="O76" s="87"/>
      <c r="P76" s="89"/>
      <c r="Q76" s="89"/>
      <c r="R76" s="89"/>
      <c r="S76" s="89"/>
      <c r="T76" s="89"/>
      <c r="U76" s="87"/>
      <c r="V76" s="89"/>
      <c r="W76" s="89"/>
      <c r="X76" s="89"/>
      <c r="Y76" s="89"/>
      <c r="Z76" s="89"/>
    </row>
    <row r="77" spans="1:27" s="64" customFormat="1" ht="12" customHeight="1" x14ac:dyDescent="0.15">
      <c r="A77" s="88"/>
      <c r="B77" s="58" t="s">
        <v>129</v>
      </c>
      <c r="C77" s="88"/>
      <c r="D77" s="88"/>
      <c r="E77" s="88"/>
      <c r="F77" s="85"/>
      <c r="G77" s="85"/>
      <c r="J77" s="89"/>
      <c r="K77" s="89"/>
      <c r="L77" s="89"/>
      <c r="M77" s="89"/>
      <c r="N77" s="89"/>
      <c r="O77" s="87"/>
      <c r="P77" s="89"/>
      <c r="Q77" s="89"/>
      <c r="R77" s="89"/>
      <c r="S77" s="89"/>
      <c r="T77" s="89"/>
      <c r="U77" s="87"/>
      <c r="V77" s="89"/>
      <c r="W77" s="89"/>
      <c r="X77" s="89"/>
      <c r="Y77" s="89"/>
      <c r="Z77" s="89"/>
    </row>
    <row r="78" spans="1:27" s="64" customFormat="1" ht="12" customHeight="1" x14ac:dyDescent="0.15">
      <c r="A78" s="88"/>
      <c r="B78" s="88"/>
      <c r="C78" s="88"/>
      <c r="D78" s="88"/>
      <c r="E78" s="88"/>
      <c r="F78" s="85"/>
      <c r="G78" s="85"/>
      <c r="H78" s="86"/>
      <c r="J78" s="89"/>
      <c r="K78" s="89"/>
      <c r="L78" s="89"/>
      <c r="M78" s="89"/>
      <c r="N78" s="89"/>
      <c r="O78" s="87"/>
      <c r="P78" s="89"/>
      <c r="Q78" s="89"/>
      <c r="R78" s="89"/>
      <c r="S78" s="89"/>
      <c r="T78" s="89"/>
      <c r="U78" s="87"/>
      <c r="V78" s="89"/>
      <c r="W78" s="89"/>
      <c r="X78" s="89"/>
      <c r="Y78" s="89"/>
      <c r="Z78" s="89"/>
    </row>
    <row r="79" spans="1:27" s="64" customFormat="1" ht="12" customHeight="1" x14ac:dyDescent="0.15">
      <c r="A79" s="88"/>
      <c r="B79" s="88"/>
      <c r="C79" s="88"/>
      <c r="D79" s="88"/>
      <c r="E79" s="88"/>
      <c r="F79" s="85"/>
      <c r="G79" s="85"/>
      <c r="H79" s="86"/>
      <c r="J79" s="89"/>
      <c r="K79" s="89"/>
      <c r="L79" s="89"/>
      <c r="M79" s="89"/>
      <c r="N79" s="89"/>
      <c r="O79" s="87"/>
      <c r="P79" s="89"/>
      <c r="Q79" s="89"/>
      <c r="R79" s="89"/>
      <c r="S79" s="89"/>
      <c r="T79" s="89"/>
      <c r="U79" s="87"/>
      <c r="V79" s="89"/>
      <c r="W79" s="89"/>
      <c r="X79" s="89"/>
      <c r="Y79" s="89"/>
      <c r="Z79" s="89"/>
    </row>
    <row r="80" spans="1:27" ht="12" customHeight="1" x14ac:dyDescent="0.15">
      <c r="C80" s="59"/>
      <c r="D80" s="59"/>
      <c r="E80" s="59"/>
      <c r="F80" s="59"/>
      <c r="G80" s="59"/>
      <c r="H80" s="59"/>
      <c r="I80" s="59"/>
      <c r="J80" s="59"/>
      <c r="K80" s="59"/>
      <c r="L80" s="59"/>
      <c r="M80" s="59"/>
      <c r="N80" s="59"/>
      <c r="O80" s="59"/>
      <c r="P80" s="59"/>
      <c r="Q80" s="59"/>
      <c r="R80" s="59"/>
      <c r="S80" s="59"/>
      <c r="T80" s="59"/>
      <c r="U80" s="59"/>
      <c r="V80" s="59"/>
      <c r="W80" s="59"/>
      <c r="X80" s="59"/>
      <c r="Y80" s="59"/>
      <c r="Z80" s="59"/>
      <c r="AA80" s="59"/>
    </row>
    <row r="81" spans="2:27" ht="12" customHeight="1" x14ac:dyDescent="0.15">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row>
  </sheetData>
  <mergeCells count="201">
    <mergeCell ref="D2:E2"/>
    <mergeCell ref="A4:AA4"/>
    <mergeCell ref="A8:C8"/>
    <mergeCell ref="D8:I8"/>
    <mergeCell ref="J8:L8"/>
    <mergeCell ref="P8:AA8"/>
    <mergeCell ref="A9:C13"/>
    <mergeCell ref="D9:I9"/>
    <mergeCell ref="J9:L9"/>
    <mergeCell ref="M9:O9"/>
    <mergeCell ref="D10:I10"/>
    <mergeCell ref="J10:L10"/>
    <mergeCell ref="M10:O10"/>
    <mergeCell ref="D11:I11"/>
    <mergeCell ref="J11:L11"/>
    <mergeCell ref="M11:O11"/>
    <mergeCell ref="D12:I12"/>
    <mergeCell ref="J12:L12"/>
    <mergeCell ref="M12:O12"/>
    <mergeCell ref="D13:I13"/>
    <mergeCell ref="J13:L13"/>
    <mergeCell ref="M13:O13"/>
    <mergeCell ref="A14:I14"/>
    <mergeCell ref="J14:L14"/>
    <mergeCell ref="M14:O14"/>
    <mergeCell ref="A15:I15"/>
    <mergeCell ref="J15:L15"/>
    <mergeCell ref="M15:O15"/>
    <mergeCell ref="A20:C20"/>
    <mergeCell ref="D20:I20"/>
    <mergeCell ref="J20:L20"/>
    <mergeCell ref="P20:AA20"/>
    <mergeCell ref="A21:C29"/>
    <mergeCell ref="D21:I21"/>
    <mergeCell ref="J21:L21"/>
    <mergeCell ref="M21:O21"/>
    <mergeCell ref="T21:U21"/>
    <mergeCell ref="X21:Y21"/>
    <mergeCell ref="D22:I22"/>
    <mergeCell ref="J22:L22"/>
    <mergeCell ref="M22:O22"/>
    <mergeCell ref="Y22:Z22"/>
    <mergeCell ref="D23:I23"/>
    <mergeCell ref="J23:L23"/>
    <mergeCell ref="M23:O23"/>
    <mergeCell ref="T23:U23"/>
    <mergeCell ref="D24:I24"/>
    <mergeCell ref="J24:L24"/>
    <mergeCell ref="M24:O24"/>
    <mergeCell ref="T24:U24"/>
    <mergeCell ref="D25:I25"/>
    <mergeCell ref="J25:L25"/>
    <mergeCell ref="M25:O25"/>
    <mergeCell ref="T25:U25"/>
    <mergeCell ref="D26:I26"/>
    <mergeCell ref="J26:L26"/>
    <mergeCell ref="M26:O26"/>
    <mergeCell ref="T26:U26"/>
    <mergeCell ref="D27:I27"/>
    <mergeCell ref="J27:L27"/>
    <mergeCell ref="M27:O27"/>
    <mergeCell ref="T27:U27"/>
    <mergeCell ref="D28:I28"/>
    <mergeCell ref="J28:L28"/>
    <mergeCell ref="M28:O28"/>
    <mergeCell ref="D29:I29"/>
    <mergeCell ref="J29:L29"/>
    <mergeCell ref="M29:O29"/>
    <mergeCell ref="A30:I30"/>
    <mergeCell ref="J30:L30"/>
    <mergeCell ref="M30:O30"/>
    <mergeCell ref="A31:I31"/>
    <mergeCell ref="J31:L31"/>
    <mergeCell ref="M31:O31"/>
    <mergeCell ref="A34:C34"/>
    <mergeCell ref="D34:I34"/>
    <mergeCell ref="J34:L34"/>
    <mergeCell ref="P34:AA34"/>
    <mergeCell ref="A35:C39"/>
    <mergeCell ref="D35:I35"/>
    <mergeCell ref="J35:L35"/>
    <mergeCell ref="M35:O35"/>
    <mergeCell ref="S35:T35"/>
    <mergeCell ref="X35:Y35"/>
    <mergeCell ref="D36:I36"/>
    <mergeCell ref="J36:L36"/>
    <mergeCell ref="M36:O36"/>
    <mergeCell ref="S36:T36"/>
    <mergeCell ref="D37:I37"/>
    <mergeCell ref="J37:L37"/>
    <mergeCell ref="M37:O37"/>
    <mergeCell ref="S37:T37"/>
    <mergeCell ref="D38:I38"/>
    <mergeCell ref="J38:L38"/>
    <mergeCell ref="M38:O38"/>
    <mergeCell ref="D39:I39"/>
    <mergeCell ref="J39:L39"/>
    <mergeCell ref="M39:O39"/>
    <mergeCell ref="A40:I40"/>
    <mergeCell ref="J40:L40"/>
    <mergeCell ref="M40:O40"/>
    <mergeCell ref="A41:I41"/>
    <mergeCell ref="J41:L41"/>
    <mergeCell ref="M41:O41"/>
    <mergeCell ref="A58:C58"/>
    <mergeCell ref="D58:I58"/>
    <mergeCell ref="J58:L58"/>
    <mergeCell ref="P58:AA58"/>
    <mergeCell ref="A59:C63"/>
    <mergeCell ref="D59:I59"/>
    <mergeCell ref="J59:L59"/>
    <mergeCell ref="M59:O59"/>
    <mergeCell ref="T59:U59"/>
    <mergeCell ref="X59:Y59"/>
    <mergeCell ref="D60:I60"/>
    <mergeCell ref="J60:L60"/>
    <mergeCell ref="M60:O60"/>
    <mergeCell ref="Y60:Z60"/>
    <mergeCell ref="D61:I61"/>
    <mergeCell ref="J61:L61"/>
    <mergeCell ref="M61:O61"/>
    <mergeCell ref="T61:U61"/>
    <mergeCell ref="D62:I62"/>
    <mergeCell ref="J62:L62"/>
    <mergeCell ref="M62:O62"/>
    <mergeCell ref="D63:I63"/>
    <mergeCell ref="J63:L63"/>
    <mergeCell ref="M63:O63"/>
    <mergeCell ref="A64:I64"/>
    <mergeCell ref="J64:L64"/>
    <mergeCell ref="M64:O64"/>
    <mergeCell ref="A65:I65"/>
    <mergeCell ref="J65:L65"/>
    <mergeCell ref="M65:O65"/>
    <mergeCell ref="A44:C44"/>
    <mergeCell ref="D44:I44"/>
    <mergeCell ref="J44:L44"/>
    <mergeCell ref="P44:AA44"/>
    <mergeCell ref="A45:C53"/>
    <mergeCell ref="D45:I45"/>
    <mergeCell ref="J45:L45"/>
    <mergeCell ref="M45:O45"/>
    <mergeCell ref="T45:U45"/>
    <mergeCell ref="X45:Y45"/>
    <mergeCell ref="D46:I46"/>
    <mergeCell ref="J46:L46"/>
    <mergeCell ref="M46:O46"/>
    <mergeCell ref="Y46:Z46"/>
    <mergeCell ref="D47:I47"/>
    <mergeCell ref="J47:L47"/>
    <mergeCell ref="M47:O47"/>
    <mergeCell ref="T47:U47"/>
    <mergeCell ref="D48:I48"/>
    <mergeCell ref="J48:L48"/>
    <mergeCell ref="M48:O48"/>
    <mergeCell ref="T48:U48"/>
    <mergeCell ref="D49:I49"/>
    <mergeCell ref="J49:L49"/>
    <mergeCell ref="M49:O49"/>
    <mergeCell ref="T49:U49"/>
    <mergeCell ref="D50:I50"/>
    <mergeCell ref="J50:L50"/>
    <mergeCell ref="M50:O50"/>
    <mergeCell ref="T50:U50"/>
    <mergeCell ref="D51:I51"/>
    <mergeCell ref="J51:L51"/>
    <mergeCell ref="M51:O51"/>
    <mergeCell ref="T51:U51"/>
    <mergeCell ref="D52:I52"/>
    <mergeCell ref="J52:L52"/>
    <mergeCell ref="M52:O52"/>
    <mergeCell ref="D53:I53"/>
    <mergeCell ref="J53:L53"/>
    <mergeCell ref="M53:O53"/>
    <mergeCell ref="A54:I54"/>
    <mergeCell ref="J54:L54"/>
    <mergeCell ref="M54:O54"/>
    <mergeCell ref="A55:I55"/>
    <mergeCell ref="J55:L55"/>
    <mergeCell ref="M55:O55"/>
    <mergeCell ref="J67:N67"/>
    <mergeCell ref="P67:T67"/>
    <mergeCell ref="V67:Z67"/>
    <mergeCell ref="A68:E68"/>
    <mergeCell ref="J68:N68"/>
    <mergeCell ref="P68:T68"/>
    <mergeCell ref="V68:Z68"/>
    <mergeCell ref="J69:N69"/>
    <mergeCell ref="P69:T69"/>
    <mergeCell ref="V69:Z69"/>
    <mergeCell ref="A70:E70"/>
    <mergeCell ref="J70:N70"/>
    <mergeCell ref="P70:T70"/>
    <mergeCell ref="V70:Z70"/>
    <mergeCell ref="J75:N75"/>
    <mergeCell ref="P75:T75"/>
    <mergeCell ref="V75:Z75"/>
    <mergeCell ref="B73:G73"/>
    <mergeCell ref="J73:N73"/>
    <mergeCell ref="P73:T73"/>
    <mergeCell ref="V73:Z73"/>
  </mergeCells>
  <phoneticPr fontId="2"/>
  <printOptions horizontalCentered="1"/>
  <pageMargins left="0.78740157480314965" right="0.78740157480314965" top="0.39370078740157483" bottom="0.39370078740157483" header="0.11811023622047245" footer="0.51181102362204722"/>
  <pageSetup paperSize="9" scale="94" orientation="portrait" r:id="rId1"/>
  <headerFooter alignWithMargins="0">
    <oddHeader xml:space="preserve">&amp;R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45"/>
  <sheetViews>
    <sheetView tabSelected="1" view="pageBreakPreview" zoomScale="85" zoomScaleNormal="85" zoomScaleSheetLayoutView="85" workbookViewId="0">
      <selection activeCell="D32" sqref="D32:O32"/>
    </sheetView>
  </sheetViews>
  <sheetFormatPr defaultColWidth="3.25" defaultRowHeight="13.5" x14ac:dyDescent="0.15"/>
  <cols>
    <col min="1" max="12" width="3.25" customWidth="1"/>
    <col min="13" max="15" width="3.25" style="23" customWidth="1"/>
    <col min="19" max="19" width="3.25" style="34" customWidth="1"/>
    <col min="20" max="27" width="3.25" style="34"/>
    <col min="28" max="28" width="11.125" customWidth="1"/>
    <col min="29" max="29" width="13.75" customWidth="1"/>
  </cols>
  <sheetData>
    <row r="1" spans="1:27" x14ac:dyDescent="0.15">
      <c r="AA1" s="38" t="s">
        <v>192</v>
      </c>
    </row>
    <row r="2" spans="1:27" x14ac:dyDescent="0.15">
      <c r="A2" s="22" t="s">
        <v>155</v>
      </c>
      <c r="D2" s="225" t="s">
        <v>156</v>
      </c>
      <c r="E2" s="225"/>
      <c r="F2" s="225"/>
      <c r="G2" t="s">
        <v>130</v>
      </c>
    </row>
    <row r="3" spans="1:27" ht="21.75" customHeight="1" x14ac:dyDescent="0.15">
      <c r="B3" s="22"/>
      <c r="C3" s="22"/>
      <c r="D3" s="22"/>
      <c r="E3" s="22"/>
      <c r="F3" s="22"/>
      <c r="G3" s="22"/>
      <c r="H3" s="22"/>
      <c r="I3" s="22"/>
      <c r="J3" s="22"/>
      <c r="K3" s="22"/>
      <c r="L3" s="22"/>
      <c r="M3" s="24"/>
      <c r="N3" s="24"/>
      <c r="O3" s="24"/>
      <c r="P3" s="22"/>
      <c r="Q3" s="22"/>
      <c r="R3" s="22"/>
      <c r="S3" s="33"/>
      <c r="T3" s="33"/>
      <c r="U3" s="33"/>
      <c r="V3" s="33"/>
      <c r="W3" s="33"/>
      <c r="X3" s="33"/>
      <c r="Y3" s="33"/>
      <c r="Z3" s="33"/>
      <c r="AA3" s="33"/>
    </row>
    <row r="4" spans="1:27" ht="27" customHeight="1" x14ac:dyDescent="0.15">
      <c r="A4" s="190" t="s">
        <v>57</v>
      </c>
      <c r="B4" s="190"/>
      <c r="C4" s="190"/>
      <c r="D4" s="190"/>
      <c r="E4" s="190"/>
      <c r="F4" s="190"/>
      <c r="G4" s="190"/>
      <c r="H4" s="190"/>
      <c r="I4" s="190"/>
      <c r="J4" s="190"/>
      <c r="K4" s="190"/>
      <c r="L4" s="190"/>
      <c r="M4" s="190"/>
      <c r="N4" s="190"/>
      <c r="O4" s="190"/>
      <c r="P4" s="190"/>
      <c r="Q4" s="190"/>
      <c r="R4" s="190"/>
      <c r="S4" s="190"/>
      <c r="T4" s="190"/>
      <c r="U4" s="190"/>
      <c r="V4" s="190"/>
      <c r="W4" s="190"/>
      <c r="X4" s="190"/>
      <c r="Y4" s="190"/>
      <c r="Z4" s="190"/>
      <c r="AA4" s="190"/>
    </row>
    <row r="5" spans="1:27" ht="18" customHeight="1" x14ac:dyDescent="0.15">
      <c r="A5" s="60"/>
      <c r="B5" s="60"/>
      <c r="C5" s="60"/>
      <c r="D5" s="60"/>
      <c r="E5" s="60"/>
      <c r="F5" s="60"/>
      <c r="G5" s="60"/>
      <c r="H5" s="60"/>
      <c r="I5" s="60"/>
      <c r="J5" s="60"/>
      <c r="K5" s="60"/>
      <c r="L5" s="60"/>
      <c r="M5" s="60"/>
      <c r="N5" s="60"/>
      <c r="O5" s="60"/>
      <c r="P5" s="60"/>
      <c r="Q5" s="60"/>
      <c r="R5" s="60"/>
      <c r="S5" s="60"/>
      <c r="T5" s="60"/>
      <c r="U5" s="60"/>
      <c r="V5" s="60"/>
      <c r="W5" s="60"/>
      <c r="X5" s="60"/>
      <c r="Y5" s="60"/>
      <c r="Z5" s="60"/>
      <c r="AA5" s="60"/>
    </row>
    <row r="6" spans="1:27" ht="9" customHeight="1" x14ac:dyDescent="0.15"/>
    <row r="7" spans="1:27" s="26" customFormat="1" ht="18" customHeight="1" x14ac:dyDescent="0.15">
      <c r="A7" s="25" t="s">
        <v>58</v>
      </c>
      <c r="M7" s="27"/>
      <c r="N7" s="27"/>
      <c r="O7" s="27"/>
      <c r="S7" s="35"/>
      <c r="T7" s="35"/>
      <c r="U7" s="35"/>
      <c r="V7" s="35"/>
      <c r="W7" s="35"/>
      <c r="X7" s="35"/>
      <c r="Y7" s="35"/>
      <c r="Z7" s="35"/>
      <c r="AA7" s="35"/>
    </row>
    <row r="8" spans="1:27" s="26" customFormat="1" ht="18" customHeight="1" x14ac:dyDescent="0.15">
      <c r="M8" s="27"/>
      <c r="N8" s="27"/>
      <c r="O8" s="27"/>
      <c r="S8" s="35"/>
      <c r="T8" s="35"/>
      <c r="U8" s="35"/>
      <c r="V8" s="35"/>
      <c r="W8" s="35"/>
      <c r="X8" s="35"/>
      <c r="Y8" s="35"/>
      <c r="Z8" s="35"/>
      <c r="AA8" s="35"/>
    </row>
    <row r="9" spans="1:27" s="26" customFormat="1" ht="20.100000000000001" customHeight="1" x14ac:dyDescent="0.15">
      <c r="A9" s="216" t="s">
        <v>135</v>
      </c>
      <c r="B9" s="216"/>
      <c r="C9" s="216"/>
      <c r="D9" s="216" t="s">
        <v>139</v>
      </c>
      <c r="E9" s="216"/>
      <c r="F9" s="216"/>
      <c r="G9" s="216"/>
      <c r="H9" s="216"/>
      <c r="I9" s="216"/>
      <c r="J9" s="216"/>
      <c r="K9" s="216"/>
      <c r="L9" s="216"/>
      <c r="M9" s="216"/>
      <c r="N9" s="216"/>
      <c r="O9" s="216"/>
      <c r="P9" s="216" t="s">
        <v>137</v>
      </c>
      <c r="Q9" s="216"/>
      <c r="R9" s="216"/>
      <c r="S9" s="216"/>
      <c r="T9" s="216"/>
      <c r="U9" s="216"/>
      <c r="V9" s="217" t="s">
        <v>73</v>
      </c>
      <c r="W9" s="217"/>
      <c r="X9" s="217"/>
      <c r="Y9" s="217"/>
      <c r="Z9" s="217"/>
      <c r="AA9" s="217"/>
    </row>
    <row r="10" spans="1:27" s="26" customFormat="1" ht="30" customHeight="1" x14ac:dyDescent="0.15">
      <c r="A10" s="222" t="s">
        <v>112</v>
      </c>
      <c r="B10" s="222"/>
      <c r="C10" s="222"/>
      <c r="D10" s="222" t="s">
        <v>62</v>
      </c>
      <c r="E10" s="222"/>
      <c r="F10" s="222"/>
      <c r="G10" s="222"/>
      <c r="H10" s="222"/>
      <c r="I10" s="222"/>
      <c r="J10" s="222"/>
      <c r="K10" s="222"/>
      <c r="L10" s="222"/>
      <c r="M10" s="222"/>
      <c r="N10" s="222"/>
      <c r="O10" s="222"/>
      <c r="P10" s="228">
        <v>1</v>
      </c>
      <c r="Q10" s="228"/>
      <c r="R10" s="228"/>
      <c r="S10" s="228"/>
      <c r="T10" s="228"/>
      <c r="U10" s="228"/>
      <c r="V10" s="224">
        <f>+算出表!V68</f>
        <v>566280</v>
      </c>
      <c r="W10" s="224"/>
      <c r="X10" s="224"/>
      <c r="Y10" s="224"/>
      <c r="Z10" s="224"/>
      <c r="AA10" s="224"/>
    </row>
    <row r="11" spans="1:27" s="26" customFormat="1" ht="9" customHeight="1" x14ac:dyDescent="0.15">
      <c r="A11" s="54"/>
      <c r="B11" s="54"/>
      <c r="C11" s="54"/>
      <c r="D11" s="54"/>
      <c r="E11" s="54"/>
      <c r="F11" s="54"/>
      <c r="G11" s="54"/>
      <c r="H11" s="54"/>
      <c r="I11" s="54"/>
      <c r="J11" s="54"/>
      <c r="K11" s="54"/>
      <c r="L11" s="54"/>
      <c r="M11" s="54"/>
      <c r="N11" s="54"/>
      <c r="O11" s="54"/>
      <c r="P11" s="97"/>
      <c r="Q11" s="97"/>
      <c r="R11" s="97"/>
      <c r="S11" s="97"/>
      <c r="T11" s="97"/>
      <c r="U11" s="97"/>
      <c r="V11" s="96"/>
      <c r="W11" s="96"/>
      <c r="X11" s="96"/>
      <c r="Y11" s="96"/>
      <c r="Z11" s="96"/>
      <c r="AA11" s="96"/>
    </row>
    <row r="12" spans="1:27" s="61" customFormat="1" ht="18" customHeight="1" x14ac:dyDescent="0.15">
      <c r="A12" s="98" t="s">
        <v>176</v>
      </c>
      <c r="B12" s="98"/>
      <c r="C12" s="98"/>
      <c r="D12" s="98"/>
      <c r="E12" s="98"/>
      <c r="F12" s="98"/>
      <c r="G12" s="98"/>
      <c r="H12" s="98"/>
      <c r="I12" s="98"/>
      <c r="J12" s="99"/>
      <c r="K12" s="99"/>
      <c r="L12" s="99"/>
      <c r="M12" s="99"/>
      <c r="N12" s="99"/>
      <c r="O12" s="99"/>
      <c r="P12" s="100"/>
      <c r="Q12" s="100"/>
      <c r="R12" s="100"/>
      <c r="S12" s="101"/>
      <c r="T12" s="101"/>
      <c r="U12" s="101"/>
      <c r="V12" s="101"/>
      <c r="W12" s="101"/>
      <c r="X12" s="101"/>
      <c r="Y12" s="101"/>
      <c r="Z12" s="101"/>
      <c r="AA12" s="101"/>
    </row>
    <row r="13" spans="1:27" s="26" customFormat="1" ht="18" customHeight="1" x14ac:dyDescent="0.15">
      <c r="A13" s="30"/>
      <c r="B13" s="30"/>
      <c r="C13" s="30"/>
      <c r="D13" s="30"/>
      <c r="E13" s="30"/>
      <c r="F13" s="30"/>
      <c r="G13" s="30"/>
      <c r="H13" s="30"/>
      <c r="I13" s="30"/>
      <c r="J13" s="31"/>
      <c r="K13" s="31"/>
      <c r="L13" s="31"/>
      <c r="M13" s="31"/>
      <c r="N13" s="31"/>
      <c r="O13" s="31"/>
      <c r="P13" s="32"/>
      <c r="Q13" s="32"/>
      <c r="R13" s="32"/>
      <c r="S13" s="36"/>
      <c r="T13" s="36"/>
      <c r="U13" s="36"/>
      <c r="V13" s="36"/>
      <c r="W13" s="36"/>
      <c r="X13" s="36"/>
      <c r="Y13" s="36"/>
      <c r="Z13" s="36"/>
      <c r="AA13" s="36"/>
    </row>
    <row r="14" spans="1:27" s="26" customFormat="1" ht="18" customHeight="1" x14ac:dyDescent="0.15">
      <c r="A14" s="30"/>
      <c r="B14" s="30"/>
      <c r="C14" s="30"/>
      <c r="D14" s="30"/>
      <c r="E14" s="30"/>
      <c r="F14" s="30"/>
      <c r="G14" s="30"/>
      <c r="H14" s="30"/>
      <c r="I14" s="30"/>
      <c r="J14" s="31"/>
      <c r="K14" s="31"/>
      <c r="L14" s="31"/>
      <c r="M14" s="31"/>
      <c r="N14" s="31"/>
      <c r="O14" s="31"/>
      <c r="P14" s="32"/>
      <c r="Q14" s="32"/>
      <c r="R14" s="32"/>
      <c r="S14" s="36"/>
      <c r="T14" s="36"/>
      <c r="U14" s="36"/>
      <c r="V14" s="36"/>
      <c r="W14" s="36"/>
      <c r="X14" s="36"/>
      <c r="Y14" s="36"/>
      <c r="Z14" s="36"/>
      <c r="AA14" s="36"/>
    </row>
    <row r="15" spans="1:27" s="26" customFormat="1" ht="18" customHeight="1" x14ac:dyDescent="0.15">
      <c r="A15" s="25" t="s">
        <v>59</v>
      </c>
      <c r="L15" s="55"/>
      <c r="M15" s="55"/>
      <c r="N15" s="55"/>
      <c r="O15" s="55"/>
      <c r="P15" s="55"/>
      <c r="Q15" s="55"/>
      <c r="R15" s="55"/>
      <c r="S15" s="55"/>
      <c r="T15" s="55"/>
      <c r="U15" s="55"/>
      <c r="V15" s="55"/>
      <c r="W15" s="35"/>
      <c r="X15" s="35"/>
      <c r="Y15" s="35"/>
      <c r="Z15" s="35"/>
      <c r="AA15" s="35"/>
    </row>
    <row r="16" spans="1:27" s="26" customFormat="1" ht="18" customHeight="1" x14ac:dyDescent="0.15">
      <c r="A16" s="28"/>
      <c r="B16" s="28"/>
      <c r="C16" s="28"/>
      <c r="D16" s="28"/>
      <c r="E16" s="28"/>
      <c r="F16" s="28"/>
      <c r="G16" s="28"/>
      <c r="H16" s="28"/>
      <c r="I16" s="28"/>
      <c r="J16" s="28"/>
      <c r="K16" s="28"/>
      <c r="M16" s="27"/>
      <c r="N16" s="27"/>
      <c r="O16" s="27"/>
      <c r="S16" s="35"/>
      <c r="T16" s="37"/>
      <c r="U16" s="35"/>
      <c r="V16" s="35"/>
      <c r="W16" s="35"/>
      <c r="X16" s="35"/>
      <c r="Y16" s="35"/>
      <c r="Z16" s="35"/>
      <c r="AA16" s="35"/>
    </row>
    <row r="17" spans="1:27" s="26" customFormat="1" ht="20.100000000000001" customHeight="1" x14ac:dyDescent="0.15">
      <c r="A17" s="216" t="s">
        <v>135</v>
      </c>
      <c r="B17" s="216"/>
      <c r="C17" s="216"/>
      <c r="D17" s="216" t="s">
        <v>140</v>
      </c>
      <c r="E17" s="216"/>
      <c r="F17" s="216"/>
      <c r="G17" s="216"/>
      <c r="H17" s="216"/>
      <c r="I17" s="216"/>
      <c r="J17" s="216"/>
      <c r="K17" s="216"/>
      <c r="L17" s="216"/>
      <c r="M17" s="216"/>
      <c r="N17" s="216"/>
      <c r="O17" s="216"/>
      <c r="P17" s="216" t="s">
        <v>137</v>
      </c>
      <c r="Q17" s="216"/>
      <c r="R17" s="216"/>
      <c r="S17" s="216"/>
      <c r="T17" s="216"/>
      <c r="U17" s="216"/>
      <c r="V17" s="217" t="s">
        <v>73</v>
      </c>
      <c r="W17" s="217"/>
      <c r="X17" s="217"/>
      <c r="Y17" s="217"/>
      <c r="Z17" s="217"/>
      <c r="AA17" s="217"/>
    </row>
    <row r="18" spans="1:27" s="26" customFormat="1" ht="30" customHeight="1" x14ac:dyDescent="0.15">
      <c r="A18" s="222" t="s">
        <v>107</v>
      </c>
      <c r="B18" s="222"/>
      <c r="C18" s="222"/>
      <c r="D18" s="227" t="s">
        <v>215</v>
      </c>
      <c r="E18" s="227"/>
      <c r="F18" s="227"/>
      <c r="G18" s="227"/>
      <c r="H18" s="227"/>
      <c r="I18" s="227"/>
      <c r="J18" s="227"/>
      <c r="K18" s="227"/>
      <c r="L18" s="227"/>
      <c r="M18" s="227"/>
      <c r="N18" s="227"/>
      <c r="O18" s="227"/>
      <c r="P18" s="220">
        <v>0.4</v>
      </c>
      <c r="Q18" s="220"/>
      <c r="R18" s="220"/>
      <c r="S18" s="220"/>
      <c r="T18" s="220"/>
      <c r="U18" s="220"/>
      <c r="V18" s="224">
        <f>+V23-SUM(V19:AA22)</f>
        <v>0</v>
      </c>
      <c r="W18" s="224"/>
      <c r="X18" s="224"/>
      <c r="Y18" s="224"/>
      <c r="Z18" s="224"/>
      <c r="AA18" s="224"/>
    </row>
    <row r="19" spans="1:27" s="26" customFormat="1" ht="30" customHeight="1" x14ac:dyDescent="0.15">
      <c r="A19" s="222" t="s">
        <v>108</v>
      </c>
      <c r="B19" s="222"/>
      <c r="C19" s="222"/>
      <c r="D19" s="227" t="s">
        <v>216</v>
      </c>
      <c r="E19" s="227"/>
      <c r="F19" s="227"/>
      <c r="G19" s="227"/>
      <c r="H19" s="227"/>
      <c r="I19" s="227"/>
      <c r="J19" s="227"/>
      <c r="K19" s="227"/>
      <c r="L19" s="227"/>
      <c r="M19" s="227"/>
      <c r="N19" s="227"/>
      <c r="O19" s="227"/>
      <c r="P19" s="226">
        <v>0.15</v>
      </c>
      <c r="Q19" s="226"/>
      <c r="R19" s="226"/>
      <c r="S19" s="226"/>
      <c r="T19" s="226"/>
      <c r="U19" s="226"/>
      <c r="V19" s="224">
        <f>ROUND($V$23*P19,0)</f>
        <v>0</v>
      </c>
      <c r="W19" s="224"/>
      <c r="X19" s="224"/>
      <c r="Y19" s="224"/>
      <c r="Z19" s="224"/>
      <c r="AA19" s="224"/>
    </row>
    <row r="20" spans="1:27" s="26" customFormat="1" ht="30" customHeight="1" x14ac:dyDescent="0.15">
      <c r="A20" s="222" t="s">
        <v>109</v>
      </c>
      <c r="B20" s="222"/>
      <c r="C20" s="222"/>
      <c r="D20" s="227" t="s">
        <v>217</v>
      </c>
      <c r="E20" s="227"/>
      <c r="F20" s="227"/>
      <c r="G20" s="227"/>
      <c r="H20" s="227"/>
      <c r="I20" s="227"/>
      <c r="J20" s="227"/>
      <c r="K20" s="227"/>
      <c r="L20" s="227"/>
      <c r="M20" s="227"/>
      <c r="N20" s="227"/>
      <c r="O20" s="227"/>
      <c r="P20" s="226">
        <v>0.15</v>
      </c>
      <c r="Q20" s="226"/>
      <c r="R20" s="226"/>
      <c r="S20" s="226"/>
      <c r="T20" s="226"/>
      <c r="U20" s="226"/>
      <c r="V20" s="224">
        <f>ROUND($V$23*P20,0)</f>
        <v>0</v>
      </c>
      <c r="W20" s="224"/>
      <c r="X20" s="224"/>
      <c r="Y20" s="224"/>
      <c r="Z20" s="224"/>
      <c r="AA20" s="224"/>
    </row>
    <row r="21" spans="1:27" s="26" customFormat="1" ht="30" customHeight="1" x14ac:dyDescent="0.15">
      <c r="A21" s="222" t="s">
        <v>110</v>
      </c>
      <c r="B21" s="222"/>
      <c r="C21" s="222"/>
      <c r="D21" s="227" t="s">
        <v>218</v>
      </c>
      <c r="E21" s="227"/>
      <c r="F21" s="227"/>
      <c r="G21" s="227"/>
      <c r="H21" s="227"/>
      <c r="I21" s="227"/>
      <c r="J21" s="227"/>
      <c r="K21" s="227"/>
      <c r="L21" s="227"/>
      <c r="M21" s="227"/>
      <c r="N21" s="227"/>
      <c r="O21" s="227"/>
      <c r="P21" s="226">
        <v>0.15</v>
      </c>
      <c r="Q21" s="226"/>
      <c r="R21" s="226"/>
      <c r="S21" s="226"/>
      <c r="T21" s="226"/>
      <c r="U21" s="226"/>
      <c r="V21" s="224">
        <f>ROUND($V$23*P21,0)</f>
        <v>0</v>
      </c>
      <c r="W21" s="224"/>
      <c r="X21" s="224"/>
      <c r="Y21" s="224"/>
      <c r="Z21" s="224"/>
      <c r="AA21" s="224"/>
    </row>
    <row r="22" spans="1:27" s="26" customFormat="1" ht="30" customHeight="1" x14ac:dyDescent="0.15">
      <c r="A22" s="222" t="s">
        <v>111</v>
      </c>
      <c r="B22" s="222"/>
      <c r="C22" s="222"/>
      <c r="D22" s="227" t="s">
        <v>219</v>
      </c>
      <c r="E22" s="227"/>
      <c r="F22" s="227"/>
      <c r="G22" s="227"/>
      <c r="H22" s="227"/>
      <c r="I22" s="227"/>
      <c r="J22" s="227"/>
      <c r="K22" s="227"/>
      <c r="L22" s="227"/>
      <c r="M22" s="227"/>
      <c r="N22" s="227"/>
      <c r="O22" s="227"/>
      <c r="P22" s="226">
        <v>0.15</v>
      </c>
      <c r="Q22" s="226"/>
      <c r="R22" s="226"/>
      <c r="S22" s="226"/>
      <c r="T22" s="226"/>
      <c r="U22" s="226"/>
      <c r="V22" s="224">
        <f>ROUND($V$23*P22,0)</f>
        <v>0</v>
      </c>
      <c r="W22" s="224"/>
      <c r="X22" s="224"/>
      <c r="Y22" s="224"/>
      <c r="Z22" s="224"/>
      <c r="AA22" s="224"/>
    </row>
    <row r="23" spans="1:27" s="26" customFormat="1" ht="30" customHeight="1" x14ac:dyDescent="0.15">
      <c r="A23" s="222"/>
      <c r="B23" s="222"/>
      <c r="C23" s="222"/>
      <c r="D23" s="223"/>
      <c r="E23" s="221"/>
      <c r="F23" s="221"/>
      <c r="G23" s="221"/>
      <c r="H23" s="221"/>
      <c r="I23" s="221"/>
      <c r="J23" s="221"/>
      <c r="K23" s="221"/>
      <c r="L23" s="221"/>
      <c r="M23" s="221"/>
      <c r="N23" s="221"/>
      <c r="O23" s="221"/>
      <c r="P23" s="220" t="s">
        <v>56</v>
      </c>
      <c r="Q23" s="220"/>
      <c r="R23" s="220"/>
      <c r="S23" s="220"/>
      <c r="T23" s="220"/>
      <c r="U23" s="220"/>
      <c r="V23" s="224">
        <f>+算出表!V70</f>
        <v>0</v>
      </c>
      <c r="W23" s="224"/>
      <c r="X23" s="224"/>
      <c r="Y23" s="224"/>
      <c r="Z23" s="224"/>
      <c r="AA23" s="224"/>
    </row>
    <row r="24" spans="1:27" s="26" customFormat="1" ht="9" customHeight="1" x14ac:dyDescent="0.15">
      <c r="A24" s="54"/>
      <c r="B24" s="54"/>
      <c r="C24" s="54"/>
      <c r="D24" s="137"/>
      <c r="E24" s="137"/>
      <c r="F24" s="137"/>
      <c r="G24" s="137"/>
      <c r="H24" s="137"/>
      <c r="I24" s="137"/>
      <c r="J24" s="137"/>
      <c r="K24" s="137"/>
      <c r="L24" s="137"/>
      <c r="M24" s="137"/>
      <c r="N24" s="137"/>
      <c r="O24" s="137"/>
      <c r="P24" s="138"/>
      <c r="Q24" s="138"/>
      <c r="R24" s="138"/>
      <c r="S24" s="138"/>
      <c r="T24" s="138"/>
      <c r="U24" s="138"/>
      <c r="V24" s="96"/>
      <c r="W24" s="96"/>
      <c r="X24" s="96"/>
      <c r="Y24" s="96"/>
      <c r="Z24" s="96"/>
      <c r="AA24" s="96"/>
    </row>
    <row r="25" spans="1:27" s="61" customFormat="1" ht="17.25" customHeight="1" x14ac:dyDescent="0.15">
      <c r="A25" s="98" t="s">
        <v>175</v>
      </c>
      <c r="B25" s="102"/>
      <c r="C25" s="102"/>
      <c r="D25" s="139"/>
      <c r="E25" s="139"/>
      <c r="F25" s="139"/>
      <c r="G25" s="139"/>
      <c r="H25" s="139"/>
      <c r="I25" s="139"/>
      <c r="J25" s="139"/>
      <c r="K25" s="139"/>
      <c r="L25" s="139"/>
      <c r="M25" s="139"/>
      <c r="N25" s="139"/>
      <c r="O25" s="139"/>
      <c r="P25" s="140"/>
      <c r="Q25" s="140"/>
      <c r="R25" s="140"/>
      <c r="S25" s="140"/>
      <c r="T25" s="140"/>
      <c r="U25" s="140"/>
      <c r="V25" s="103"/>
      <c r="W25" s="103"/>
      <c r="X25" s="103"/>
      <c r="Y25" s="103"/>
      <c r="Z25" s="103"/>
      <c r="AA25" s="103"/>
    </row>
    <row r="26" spans="1:27" s="61" customFormat="1" ht="18" customHeight="1" x14ac:dyDescent="0.15">
      <c r="A26" s="98" t="s">
        <v>178</v>
      </c>
      <c r="B26" s="98"/>
      <c r="C26" s="98"/>
      <c r="D26" s="98"/>
      <c r="E26" s="98"/>
      <c r="F26" s="98"/>
      <c r="G26" s="98"/>
      <c r="H26" s="98"/>
      <c r="I26" s="98"/>
      <c r="J26" s="98"/>
      <c r="K26" s="98"/>
      <c r="L26" s="98"/>
      <c r="M26" s="104"/>
      <c r="N26" s="98"/>
      <c r="O26" s="98"/>
      <c r="P26" s="98"/>
      <c r="Q26" s="98"/>
      <c r="R26" s="98"/>
      <c r="S26" s="105"/>
      <c r="T26" s="105"/>
      <c r="U26" s="105"/>
      <c r="V26" s="105"/>
      <c r="W26" s="105"/>
      <c r="X26" s="105"/>
      <c r="Y26" s="105"/>
      <c r="Z26" s="105"/>
      <c r="AA26" s="105"/>
    </row>
    <row r="27" spans="1:27" s="61" customFormat="1" ht="18" customHeight="1" x14ac:dyDescent="0.15">
      <c r="A27" s="98" t="s">
        <v>177</v>
      </c>
      <c r="B27" s="98"/>
      <c r="C27" s="98"/>
      <c r="D27" s="98"/>
      <c r="E27" s="98"/>
      <c r="F27" s="98"/>
      <c r="G27" s="98"/>
      <c r="H27" s="98"/>
      <c r="I27" s="98"/>
      <c r="J27" s="98"/>
      <c r="K27" s="98"/>
      <c r="L27" s="98"/>
      <c r="M27" s="98"/>
      <c r="N27" s="98"/>
      <c r="O27" s="98"/>
      <c r="P27" s="98"/>
      <c r="Q27" s="98"/>
      <c r="R27" s="98"/>
      <c r="S27" s="98"/>
      <c r="T27" s="98"/>
      <c r="U27" s="98"/>
      <c r="V27" s="98"/>
      <c r="W27" s="98"/>
      <c r="X27" s="98"/>
      <c r="Y27" s="98"/>
      <c r="Z27" s="98"/>
      <c r="AA27" s="98"/>
    </row>
    <row r="28" spans="1:27" s="61" customFormat="1" ht="18" customHeight="1" x14ac:dyDescent="0.15">
      <c r="A28" s="98" t="s">
        <v>174</v>
      </c>
      <c r="B28" s="98"/>
      <c r="C28" s="98"/>
      <c r="D28" s="98"/>
      <c r="E28" s="98"/>
      <c r="F28" s="98"/>
      <c r="G28" s="98"/>
      <c r="H28" s="98"/>
      <c r="I28" s="98"/>
      <c r="J28" s="98"/>
      <c r="K28" s="98"/>
      <c r="L28" s="98"/>
      <c r="M28" s="104"/>
      <c r="N28" s="98"/>
      <c r="O28" s="98"/>
      <c r="P28" s="98"/>
      <c r="Q28" s="98"/>
      <c r="R28" s="98"/>
      <c r="S28" s="105"/>
      <c r="T28" s="105"/>
      <c r="U28" s="105"/>
      <c r="V28" s="105"/>
      <c r="W28" s="105"/>
      <c r="X28" s="105"/>
      <c r="Y28" s="105"/>
      <c r="Z28" s="105"/>
      <c r="AA28" s="105"/>
    </row>
    <row r="29" spans="1:27" s="61" customFormat="1" ht="18" customHeight="1" x14ac:dyDescent="0.15">
      <c r="A29" s="98"/>
      <c r="B29" s="98"/>
      <c r="C29" s="98"/>
      <c r="D29" s="98"/>
      <c r="E29" s="98"/>
      <c r="F29" s="98"/>
      <c r="G29" s="98"/>
      <c r="H29" s="98"/>
      <c r="I29" s="98"/>
      <c r="J29" s="98"/>
      <c r="K29" s="98"/>
      <c r="L29" s="98"/>
      <c r="M29" s="104"/>
      <c r="N29" s="98"/>
      <c r="O29" s="98"/>
      <c r="P29" s="98"/>
      <c r="Q29" s="98"/>
      <c r="R29" s="98"/>
      <c r="S29" s="105"/>
      <c r="T29" s="105"/>
      <c r="U29" s="105"/>
      <c r="V29" s="105"/>
      <c r="W29" s="105"/>
      <c r="X29" s="105"/>
      <c r="Y29" s="105"/>
      <c r="Z29" s="105"/>
      <c r="AA29" s="105"/>
    </row>
    <row r="30" spans="1:27" s="26" customFormat="1" ht="18" customHeight="1" x14ac:dyDescent="0.15">
      <c r="A30" s="30"/>
      <c r="B30" s="30"/>
      <c r="C30" s="30"/>
      <c r="D30" s="30"/>
      <c r="E30" s="30"/>
      <c r="F30" s="30"/>
      <c r="G30" s="30"/>
      <c r="H30" s="30"/>
      <c r="I30" s="30"/>
      <c r="J30" s="30"/>
      <c r="K30" s="30"/>
      <c r="L30" s="30"/>
      <c r="M30" s="94"/>
      <c r="N30" s="30"/>
      <c r="O30" s="30"/>
      <c r="P30" s="30"/>
      <c r="Q30" s="30"/>
      <c r="R30" s="30"/>
      <c r="S30" s="95"/>
      <c r="T30" s="95"/>
      <c r="U30" s="95"/>
      <c r="V30" s="95"/>
      <c r="W30" s="95"/>
      <c r="X30" s="95"/>
      <c r="Y30" s="95"/>
      <c r="Z30" s="95"/>
      <c r="AA30" s="95"/>
    </row>
    <row r="31" spans="1:27" s="26" customFormat="1" ht="20.100000000000001" customHeight="1" x14ac:dyDescent="0.15">
      <c r="A31" s="216" t="s">
        <v>135</v>
      </c>
      <c r="B31" s="216"/>
      <c r="C31" s="216"/>
      <c r="D31" s="216" t="s">
        <v>139</v>
      </c>
      <c r="E31" s="216"/>
      <c r="F31" s="216"/>
      <c r="G31" s="216"/>
      <c r="H31" s="216"/>
      <c r="I31" s="216"/>
      <c r="J31" s="216"/>
      <c r="K31" s="216"/>
      <c r="L31" s="216"/>
      <c r="M31" s="216"/>
      <c r="N31" s="216"/>
      <c r="O31" s="216"/>
      <c r="P31" s="216" t="s">
        <v>137</v>
      </c>
      <c r="Q31" s="216"/>
      <c r="R31" s="216"/>
      <c r="S31" s="216"/>
      <c r="T31" s="216"/>
      <c r="U31" s="216"/>
      <c r="V31" s="217" t="s">
        <v>73</v>
      </c>
      <c r="W31" s="217"/>
      <c r="X31" s="217"/>
      <c r="Y31" s="217"/>
      <c r="Z31" s="217"/>
      <c r="AA31" s="217"/>
    </row>
    <row r="32" spans="1:27" s="26" customFormat="1" ht="30" customHeight="1" x14ac:dyDescent="0.15">
      <c r="A32" s="218" t="s">
        <v>183</v>
      </c>
      <c r="B32" s="219"/>
      <c r="C32" s="219"/>
      <c r="D32" s="227" t="s">
        <v>220</v>
      </c>
      <c r="E32" s="227"/>
      <c r="F32" s="227"/>
      <c r="G32" s="227"/>
      <c r="H32" s="227"/>
      <c r="I32" s="227"/>
      <c r="J32" s="227"/>
      <c r="K32" s="227"/>
      <c r="L32" s="227"/>
      <c r="M32" s="227"/>
      <c r="N32" s="227"/>
      <c r="O32" s="227"/>
      <c r="P32" s="220">
        <v>1</v>
      </c>
      <c r="Q32" s="220"/>
      <c r="R32" s="220"/>
      <c r="S32" s="220"/>
      <c r="T32" s="220"/>
      <c r="U32" s="220"/>
      <c r="V32" s="224">
        <f>+算出表!V73</f>
        <v>0</v>
      </c>
      <c r="W32" s="224"/>
      <c r="X32" s="224"/>
      <c r="Y32" s="224"/>
      <c r="Z32" s="224"/>
      <c r="AA32" s="224"/>
    </row>
    <row r="33" spans="1:29" s="26" customFormat="1" ht="9" customHeight="1" x14ac:dyDescent="0.15">
      <c r="A33" s="30"/>
      <c r="B33" s="30"/>
      <c r="C33" s="30"/>
      <c r="D33" s="30"/>
      <c r="E33" s="30"/>
      <c r="F33" s="30"/>
      <c r="G33" s="30"/>
      <c r="H33" s="30"/>
      <c r="I33" s="30"/>
      <c r="J33" s="30"/>
      <c r="K33" s="30"/>
      <c r="L33" s="30"/>
      <c r="M33" s="94"/>
      <c r="N33" s="30"/>
      <c r="O33" s="30"/>
      <c r="P33" s="30"/>
      <c r="Q33" s="30"/>
      <c r="R33" s="30"/>
      <c r="S33" s="95"/>
      <c r="T33" s="95"/>
      <c r="U33" s="95"/>
      <c r="V33" s="95"/>
      <c r="W33" s="95"/>
      <c r="X33" s="95"/>
      <c r="Y33" s="95"/>
      <c r="Z33" s="95"/>
      <c r="AA33" s="95"/>
    </row>
    <row r="34" spans="1:29" s="61" customFormat="1" ht="18" customHeight="1" x14ac:dyDescent="0.15">
      <c r="A34" s="61" t="s">
        <v>179</v>
      </c>
      <c r="B34" s="98"/>
      <c r="C34" s="98"/>
      <c r="D34" s="98"/>
      <c r="E34" s="98"/>
      <c r="F34" s="98"/>
      <c r="G34" s="98"/>
      <c r="H34" s="98"/>
      <c r="I34" s="98"/>
      <c r="J34" s="98"/>
      <c r="K34" s="98"/>
      <c r="L34" s="98"/>
      <c r="M34" s="98"/>
      <c r="N34" s="98"/>
      <c r="O34" s="98"/>
      <c r="P34" s="98"/>
      <c r="Q34" s="98"/>
      <c r="R34" s="98"/>
      <c r="S34" s="98"/>
      <c r="T34" s="98"/>
      <c r="U34" s="98"/>
      <c r="V34" s="98"/>
      <c r="W34" s="98"/>
      <c r="X34" s="98"/>
      <c r="Y34" s="98"/>
      <c r="Z34" s="98"/>
      <c r="AA34" s="98"/>
    </row>
    <row r="35" spans="1:29" s="61" customFormat="1" ht="18" customHeight="1" x14ac:dyDescent="0.15">
      <c r="A35" s="61" t="s">
        <v>180</v>
      </c>
      <c r="B35" s="98"/>
      <c r="C35" s="98"/>
      <c r="D35" s="98"/>
      <c r="E35" s="98"/>
      <c r="F35" s="98"/>
      <c r="G35" s="98"/>
      <c r="H35" s="98"/>
      <c r="I35" s="98"/>
      <c r="J35" s="98"/>
      <c r="K35" s="98"/>
      <c r="L35" s="98"/>
      <c r="M35" s="98"/>
      <c r="N35" s="98"/>
      <c r="O35" s="98"/>
      <c r="P35" s="98"/>
      <c r="Q35" s="98"/>
      <c r="R35" s="98"/>
      <c r="S35" s="98"/>
      <c r="T35" s="98"/>
      <c r="U35" s="98"/>
      <c r="V35" s="98"/>
      <c r="W35" s="98"/>
      <c r="X35" s="98"/>
      <c r="Y35" s="98"/>
      <c r="Z35" s="98"/>
      <c r="AA35" s="98"/>
    </row>
    <row r="36" spans="1:29" s="61" customFormat="1" ht="18" customHeight="1" x14ac:dyDescent="0.15">
      <c r="A36" s="61" t="s">
        <v>181</v>
      </c>
      <c r="B36" s="98"/>
      <c r="C36" s="98"/>
      <c r="D36" s="98"/>
      <c r="E36" s="98"/>
      <c r="F36" s="98"/>
      <c r="G36" s="98"/>
      <c r="H36" s="98"/>
      <c r="I36" s="98"/>
      <c r="J36" s="98"/>
      <c r="K36" s="98"/>
      <c r="L36" s="98"/>
      <c r="M36" s="104"/>
      <c r="N36" s="98"/>
      <c r="O36" s="98"/>
      <c r="P36" s="98"/>
      <c r="Q36" s="98"/>
      <c r="R36" s="98"/>
      <c r="S36" s="105"/>
      <c r="T36" s="105"/>
      <c r="U36" s="105"/>
      <c r="V36" s="105"/>
      <c r="W36" s="105"/>
      <c r="X36" s="105"/>
      <c r="Y36" s="105"/>
      <c r="Z36" s="105"/>
      <c r="AA36" s="105"/>
    </row>
    <row r="37" spans="1:29" s="61" customFormat="1" ht="18" customHeight="1" x14ac:dyDescent="0.15">
      <c r="B37" s="98"/>
      <c r="C37" s="98"/>
      <c r="D37" s="98"/>
      <c r="E37" s="98"/>
      <c r="F37" s="98"/>
      <c r="G37" s="98"/>
      <c r="H37" s="98"/>
      <c r="I37" s="98"/>
      <c r="J37" s="98"/>
      <c r="K37" s="98"/>
      <c r="L37" s="98"/>
      <c r="M37" s="104"/>
      <c r="N37" s="98"/>
      <c r="O37" s="98"/>
      <c r="P37" s="98"/>
      <c r="Q37" s="98"/>
      <c r="R37" s="98"/>
      <c r="S37" s="105"/>
      <c r="T37" s="105"/>
      <c r="U37" s="105"/>
      <c r="V37" s="105"/>
      <c r="W37" s="105"/>
      <c r="X37" s="105"/>
      <c r="Y37" s="105"/>
      <c r="Z37" s="105"/>
      <c r="AA37" s="105"/>
    </row>
    <row r="38" spans="1:29" s="26" customFormat="1" ht="18" customHeight="1" x14ac:dyDescent="0.15">
      <c r="B38" s="30"/>
      <c r="C38" s="30"/>
      <c r="D38" s="30"/>
      <c r="E38" s="30"/>
      <c r="F38" s="30"/>
      <c r="G38" s="30"/>
      <c r="H38" s="30"/>
      <c r="I38" s="30"/>
      <c r="J38" s="30"/>
      <c r="K38" s="30"/>
      <c r="L38" s="30"/>
      <c r="M38" s="30"/>
      <c r="N38" s="30"/>
      <c r="O38" s="30"/>
      <c r="P38" s="30"/>
      <c r="Q38" s="30"/>
      <c r="R38" s="30"/>
      <c r="S38" s="30"/>
      <c r="T38" s="30"/>
      <c r="U38" s="30"/>
      <c r="V38" s="30"/>
      <c r="W38" s="30"/>
      <c r="X38" s="30"/>
      <c r="Y38" s="30"/>
      <c r="Z38" s="30"/>
      <c r="AA38" s="30"/>
    </row>
    <row r="39" spans="1:29" s="26" customFormat="1" ht="20.100000000000001" customHeight="1" x14ac:dyDescent="0.15">
      <c r="A39" s="216" t="s">
        <v>135</v>
      </c>
      <c r="B39" s="216"/>
      <c r="C39" s="216"/>
      <c r="D39" s="216" t="s">
        <v>139</v>
      </c>
      <c r="E39" s="216"/>
      <c r="F39" s="216"/>
      <c r="G39" s="216"/>
      <c r="H39" s="216"/>
      <c r="I39" s="216"/>
      <c r="J39" s="216"/>
      <c r="K39" s="216"/>
      <c r="L39" s="216"/>
      <c r="M39" s="216"/>
      <c r="N39" s="216"/>
      <c r="O39" s="216"/>
      <c r="P39" s="216" t="s">
        <v>137</v>
      </c>
      <c r="Q39" s="216"/>
      <c r="R39" s="216"/>
      <c r="S39" s="216"/>
      <c r="T39" s="216"/>
      <c r="U39" s="216"/>
      <c r="V39" s="217" t="s">
        <v>73</v>
      </c>
      <c r="W39" s="217"/>
      <c r="X39" s="217"/>
      <c r="Y39" s="217"/>
      <c r="Z39" s="217"/>
      <c r="AA39" s="217"/>
    </row>
    <row r="40" spans="1:29" s="26" customFormat="1" ht="30" customHeight="1" x14ac:dyDescent="0.15">
      <c r="A40" s="222" t="s">
        <v>136</v>
      </c>
      <c r="B40" s="222"/>
      <c r="C40" s="222"/>
      <c r="D40" s="221" t="s">
        <v>138</v>
      </c>
      <c r="E40" s="221"/>
      <c r="F40" s="221"/>
      <c r="G40" s="221"/>
      <c r="H40" s="221"/>
      <c r="I40" s="221"/>
      <c r="J40" s="221"/>
      <c r="K40" s="221"/>
      <c r="L40" s="221"/>
      <c r="M40" s="221"/>
      <c r="N40" s="221"/>
      <c r="O40" s="221"/>
      <c r="P40" s="220">
        <v>1</v>
      </c>
      <c r="Q40" s="220"/>
      <c r="R40" s="220"/>
      <c r="S40" s="220"/>
      <c r="T40" s="220"/>
      <c r="U40" s="220"/>
      <c r="V40" s="224">
        <f>+算出表!V75</f>
        <v>0</v>
      </c>
      <c r="W40" s="224"/>
      <c r="X40" s="224"/>
      <c r="Y40" s="224"/>
      <c r="Z40" s="224"/>
      <c r="AA40" s="224"/>
    </row>
    <row r="41" spans="1:29" s="26" customFormat="1" ht="9" customHeight="1" x14ac:dyDescent="0.15">
      <c r="A41" s="30"/>
      <c r="B41" s="30"/>
      <c r="C41" s="30"/>
      <c r="D41" s="30"/>
      <c r="E41" s="30"/>
      <c r="F41" s="30"/>
      <c r="G41" s="30"/>
      <c r="H41" s="30"/>
      <c r="I41" s="30"/>
      <c r="J41" s="30"/>
      <c r="K41" s="30"/>
      <c r="L41" s="30"/>
      <c r="M41" s="94"/>
      <c r="N41" s="30"/>
      <c r="O41" s="30"/>
      <c r="P41" s="30"/>
      <c r="Q41" s="30"/>
      <c r="R41" s="30"/>
      <c r="S41" s="95"/>
      <c r="T41" s="95"/>
      <c r="U41" s="95"/>
      <c r="V41" s="95"/>
      <c r="W41" s="95"/>
      <c r="X41" s="95"/>
      <c r="Y41" s="95"/>
      <c r="Z41" s="95"/>
      <c r="AA41" s="95"/>
    </row>
    <row r="42" spans="1:29" s="61" customFormat="1" ht="18" customHeight="1" x14ac:dyDescent="0.15">
      <c r="A42" s="98" t="s">
        <v>182</v>
      </c>
      <c r="B42" s="98"/>
      <c r="C42" s="98"/>
      <c r="D42" s="98"/>
      <c r="E42" s="98"/>
      <c r="F42" s="98"/>
      <c r="G42" s="98"/>
      <c r="H42" s="98"/>
      <c r="I42" s="98"/>
      <c r="J42" s="98"/>
      <c r="K42" s="98"/>
      <c r="L42" s="98"/>
      <c r="M42" s="104"/>
      <c r="N42" s="98"/>
      <c r="O42" s="98"/>
      <c r="P42" s="98"/>
      <c r="Q42" s="98"/>
      <c r="R42" s="98"/>
      <c r="S42" s="105"/>
      <c r="T42" s="105"/>
      <c r="U42" s="105"/>
      <c r="V42" s="105"/>
      <c r="W42" s="105"/>
      <c r="X42" s="105"/>
      <c r="Y42" s="105"/>
      <c r="Z42" s="105"/>
      <c r="AA42" s="105"/>
      <c r="AC42" s="61" t="s">
        <v>141</v>
      </c>
    </row>
    <row r="43" spans="1:29" s="26" customFormat="1" ht="18" customHeight="1" x14ac:dyDescent="0.15">
      <c r="B43" s="30"/>
      <c r="C43" s="30"/>
      <c r="D43" s="30"/>
      <c r="E43" s="30"/>
      <c r="F43" s="30"/>
      <c r="G43" s="30"/>
      <c r="H43" s="30"/>
      <c r="I43" s="30"/>
      <c r="J43" s="30"/>
      <c r="K43" s="30"/>
      <c r="L43" s="30"/>
      <c r="M43" s="30"/>
      <c r="N43" s="30"/>
      <c r="O43" s="30"/>
      <c r="P43" s="30"/>
      <c r="Q43" s="30"/>
      <c r="R43" s="30"/>
      <c r="S43" s="30"/>
      <c r="T43" s="30"/>
      <c r="U43" s="30"/>
      <c r="V43" s="30"/>
      <c r="W43" s="30"/>
      <c r="X43" s="30"/>
      <c r="Y43" s="30"/>
      <c r="Z43" s="30"/>
      <c r="AA43" s="30"/>
    </row>
    <row r="44" spans="1:29" s="26" customFormat="1" ht="18" customHeight="1" x14ac:dyDescent="0.15">
      <c r="A44" s="30"/>
      <c r="B44" s="30"/>
      <c r="C44" s="30"/>
      <c r="D44" s="30"/>
      <c r="E44" s="30"/>
      <c r="F44" s="30"/>
      <c r="G44" s="30"/>
      <c r="H44" s="30"/>
      <c r="I44" s="30"/>
      <c r="J44" s="30"/>
      <c r="K44" s="30"/>
      <c r="L44" s="30"/>
      <c r="M44" s="94"/>
      <c r="N44" s="30"/>
      <c r="O44" s="30"/>
      <c r="P44" s="30"/>
      <c r="Q44" s="30"/>
      <c r="R44" s="30"/>
      <c r="S44" s="95"/>
      <c r="T44" s="95"/>
      <c r="U44" s="95"/>
      <c r="V44" s="95"/>
      <c r="W44" s="95"/>
      <c r="X44" s="95"/>
      <c r="Y44" s="95"/>
      <c r="Z44" s="95"/>
      <c r="AA44" s="95"/>
    </row>
    <row r="45" spans="1:29" s="26" customFormat="1" ht="30" customHeight="1" x14ac:dyDescent="0.15">
      <c r="A45" s="213"/>
      <c r="B45" s="213"/>
      <c r="C45" s="213"/>
      <c r="D45" s="213"/>
      <c r="E45" s="213"/>
      <c r="F45" s="213"/>
      <c r="G45" s="213"/>
      <c r="H45" s="213"/>
      <c r="I45" s="213"/>
      <c r="J45" s="213"/>
      <c r="K45" s="213"/>
      <c r="L45" s="213"/>
      <c r="M45" s="214"/>
      <c r="N45" s="213"/>
      <c r="O45" s="213"/>
      <c r="P45" s="213"/>
      <c r="Q45" s="213"/>
      <c r="R45" s="213"/>
      <c r="S45" s="215"/>
      <c r="T45" s="215"/>
      <c r="U45" s="215"/>
      <c r="V45" s="215"/>
      <c r="W45" s="215"/>
      <c r="X45" s="215"/>
      <c r="Y45" s="215"/>
      <c r="Z45" s="215"/>
      <c r="AA45" s="215"/>
    </row>
  </sheetData>
  <mergeCells count="57">
    <mergeCell ref="A4:AA4"/>
    <mergeCell ref="A9:C9"/>
    <mergeCell ref="D9:O9"/>
    <mergeCell ref="P9:U9"/>
    <mergeCell ref="V9:AA9"/>
    <mergeCell ref="A10:C10"/>
    <mergeCell ref="D10:O10"/>
    <mergeCell ref="P10:U10"/>
    <mergeCell ref="V10:AA10"/>
    <mergeCell ref="V20:AA20"/>
    <mergeCell ref="A17:C17"/>
    <mergeCell ref="D17:O17"/>
    <mergeCell ref="P17:U17"/>
    <mergeCell ref="V17:AA17"/>
    <mergeCell ref="A18:C18"/>
    <mergeCell ref="P18:U18"/>
    <mergeCell ref="V18:AA18"/>
    <mergeCell ref="P40:U40"/>
    <mergeCell ref="V40:AA40"/>
    <mergeCell ref="V32:AA32"/>
    <mergeCell ref="A21:C21"/>
    <mergeCell ref="P21:U21"/>
    <mergeCell ref="V21:AA21"/>
    <mergeCell ref="A22:C22"/>
    <mergeCell ref="P22:U22"/>
    <mergeCell ref="V22:AA22"/>
    <mergeCell ref="A40:C40"/>
    <mergeCell ref="A39:C39"/>
    <mergeCell ref="D39:O39"/>
    <mergeCell ref="P39:U39"/>
    <mergeCell ref="V39:AA39"/>
    <mergeCell ref="D18:O18"/>
    <mergeCell ref="D19:O19"/>
    <mergeCell ref="D20:O20"/>
    <mergeCell ref="D21:O21"/>
    <mergeCell ref="D22:O22"/>
    <mergeCell ref="D32:O32"/>
    <mergeCell ref="A23:C23"/>
    <mergeCell ref="D23:O23"/>
    <mergeCell ref="P23:U23"/>
    <mergeCell ref="V23:AA23"/>
    <mergeCell ref="D2:F2"/>
    <mergeCell ref="A19:C19"/>
    <mergeCell ref="P19:U19"/>
    <mergeCell ref="V19:AA19"/>
    <mergeCell ref="A20:C20"/>
    <mergeCell ref="P20:U20"/>
    <mergeCell ref="A45:L45"/>
    <mergeCell ref="M45:R45"/>
    <mergeCell ref="S45:AA45"/>
    <mergeCell ref="A31:C31"/>
    <mergeCell ref="D31:O31"/>
    <mergeCell ref="P31:U31"/>
    <mergeCell ref="V31:AA31"/>
    <mergeCell ref="A32:C32"/>
    <mergeCell ref="P32:U32"/>
    <mergeCell ref="D40:O40"/>
  </mergeCells>
  <phoneticPr fontId="2"/>
  <printOptions horizontalCentered="1"/>
  <pageMargins left="0.78740157480314965" right="0.78740157480314965" top="0.78740157480314965" bottom="0.59055118110236227" header="0.11811023622047245" footer="0.51181102362204722"/>
  <pageSetup paperSize="9" scale="9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5"/>
  <sheetViews>
    <sheetView view="pageBreakPreview" topLeftCell="A25" zoomScale="70" zoomScaleNormal="85" zoomScaleSheetLayoutView="70" workbookViewId="0">
      <selection activeCell="AF1" sqref="AF1"/>
    </sheetView>
  </sheetViews>
  <sheetFormatPr defaultColWidth="3.25" defaultRowHeight="13.5" x14ac:dyDescent="0.15"/>
  <cols>
    <col min="1" max="2" width="3.25" customWidth="1"/>
    <col min="3" max="12" width="2.875" customWidth="1"/>
    <col min="13" max="15" width="1.5" style="23" customWidth="1"/>
    <col min="16" max="18" width="1.5" customWidth="1"/>
    <col min="19" max="27" width="1.375" style="34" customWidth="1"/>
    <col min="28" max="32" width="11.125" customWidth="1"/>
  </cols>
  <sheetData>
    <row r="1" spans="1:32" ht="21.75" customHeight="1" x14ac:dyDescent="0.15">
      <c r="A1" s="22" t="s">
        <v>113</v>
      </c>
      <c r="B1" s="22"/>
      <c r="C1" s="22"/>
      <c r="D1" s="22"/>
      <c r="E1" s="22"/>
      <c r="F1" s="22"/>
      <c r="G1" s="22"/>
      <c r="H1" s="22"/>
      <c r="I1" s="22"/>
      <c r="J1" s="22"/>
      <c r="K1" s="22"/>
      <c r="L1" s="22"/>
      <c r="M1" s="24"/>
      <c r="N1" s="24"/>
      <c r="O1" s="24"/>
      <c r="P1" s="22"/>
      <c r="Q1" s="22"/>
      <c r="R1" s="22"/>
      <c r="S1" s="33"/>
      <c r="AE1" s="38"/>
      <c r="AF1" s="38" t="s">
        <v>221</v>
      </c>
    </row>
    <row r="2" spans="1:32" ht="46.5" customHeight="1" x14ac:dyDescent="0.15">
      <c r="A2" s="258" t="s">
        <v>68</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row>
    <row r="3" spans="1:32" s="39" customFormat="1" ht="14.25" x14ac:dyDescent="0.15">
      <c r="A3" s="29" t="s">
        <v>114</v>
      </c>
      <c r="M3" s="40"/>
      <c r="N3" s="40"/>
      <c r="O3" s="40"/>
      <c r="S3" s="41"/>
      <c r="T3" s="41"/>
      <c r="U3" s="41"/>
      <c r="V3" s="41"/>
      <c r="W3" s="41"/>
      <c r="X3" s="41"/>
      <c r="Y3" s="41"/>
      <c r="Z3" s="41"/>
      <c r="AA3" s="41"/>
    </row>
    <row r="4" spans="1:32" s="39" customFormat="1" ht="14.25" x14ac:dyDescent="0.15">
      <c r="M4" s="40"/>
      <c r="N4" s="40"/>
      <c r="O4" s="40"/>
      <c r="Y4" s="41"/>
      <c r="Z4" s="41"/>
      <c r="AA4" s="41"/>
      <c r="AC4" s="41" t="s">
        <v>77</v>
      </c>
      <c r="AD4" s="41"/>
      <c r="AE4" s="41"/>
      <c r="AF4" s="41"/>
    </row>
    <row r="5" spans="1:32" s="39" customFormat="1" ht="14.25" x14ac:dyDescent="0.15">
      <c r="M5" s="40"/>
      <c r="N5" s="40"/>
      <c r="O5" s="40"/>
      <c r="Y5" s="41"/>
      <c r="Z5" s="41"/>
      <c r="AA5" s="41"/>
      <c r="AC5" s="41" t="s">
        <v>78</v>
      </c>
      <c r="AD5" s="41"/>
      <c r="AE5" s="41"/>
      <c r="AF5" s="41"/>
    </row>
    <row r="6" spans="1:32" s="39" customFormat="1" ht="14.25" x14ac:dyDescent="0.15">
      <c r="M6" s="40"/>
      <c r="N6" s="40"/>
      <c r="O6" s="40"/>
      <c r="S6" s="41"/>
      <c r="T6" s="41"/>
      <c r="U6" s="41"/>
      <c r="V6" s="41"/>
      <c r="W6" s="41"/>
      <c r="X6" s="41"/>
      <c r="Y6" s="41"/>
      <c r="Z6" s="41"/>
      <c r="AA6" s="41"/>
    </row>
    <row r="7" spans="1:32" s="39" customFormat="1" ht="14.25" x14ac:dyDescent="0.15">
      <c r="A7" s="39" t="s">
        <v>71</v>
      </c>
      <c r="E7" s="129"/>
      <c r="F7" s="129"/>
      <c r="G7" s="129"/>
      <c r="H7" s="129"/>
      <c r="I7" s="129"/>
      <c r="J7" s="129"/>
      <c r="K7" s="129"/>
      <c r="L7" s="129"/>
      <c r="M7" s="130"/>
      <c r="N7" s="130"/>
      <c r="O7" s="130"/>
      <c r="P7" s="129"/>
      <c r="Q7" s="129"/>
      <c r="R7" s="129"/>
      <c r="S7" s="131"/>
      <c r="T7" s="131"/>
      <c r="U7" s="131"/>
      <c r="V7" s="131"/>
      <c r="W7" s="131"/>
      <c r="X7" s="131"/>
      <c r="Y7" s="131"/>
      <c r="Z7" s="131"/>
      <c r="AA7" s="131"/>
      <c r="AB7" s="129"/>
      <c r="AC7" s="129"/>
      <c r="AD7" s="129"/>
      <c r="AE7" s="129"/>
      <c r="AF7" s="129"/>
    </row>
    <row r="8" spans="1:32" s="39" customFormat="1" ht="14.25" x14ac:dyDescent="0.15">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row>
    <row r="9" spans="1:32" s="39" customFormat="1" ht="14.25" x14ac:dyDescent="0.15">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row>
    <row r="10" spans="1:32" s="39" customFormat="1" ht="14.25" x14ac:dyDescent="0.15">
      <c r="M10" s="40"/>
      <c r="N10" s="40"/>
      <c r="O10" s="40"/>
      <c r="S10" s="41"/>
      <c r="T10" s="41"/>
      <c r="U10" s="41"/>
      <c r="V10" s="41"/>
      <c r="W10" s="41"/>
      <c r="X10" s="41"/>
      <c r="Y10" s="41"/>
      <c r="Z10" s="41"/>
      <c r="AA10" s="41"/>
    </row>
    <row r="11" spans="1:32" s="39" customFormat="1" ht="14.25" x14ac:dyDescent="0.15">
      <c r="A11" s="29" t="s">
        <v>74</v>
      </c>
      <c r="L11" s="43"/>
      <c r="M11" s="43"/>
      <c r="N11" s="43"/>
      <c r="O11" s="43"/>
      <c r="P11" s="43"/>
      <c r="Q11" s="43"/>
      <c r="R11" s="43"/>
      <c r="S11" s="43"/>
      <c r="T11" s="43"/>
      <c r="U11" s="43"/>
      <c r="V11" s="43"/>
      <c r="W11" s="41"/>
      <c r="X11" s="41"/>
      <c r="Y11" s="41"/>
      <c r="Z11" s="41"/>
      <c r="AA11" s="41"/>
    </row>
    <row r="12" spans="1:32" s="39" customFormat="1" ht="14.25" x14ac:dyDescent="0.15">
      <c r="A12" s="29"/>
      <c r="L12" s="43"/>
      <c r="M12" s="43"/>
      <c r="N12" s="43"/>
      <c r="O12" s="43"/>
      <c r="P12" s="43"/>
      <c r="Q12" s="43"/>
      <c r="R12" s="43"/>
      <c r="S12" s="43"/>
      <c r="T12" s="43"/>
      <c r="U12" s="43"/>
      <c r="V12" s="43"/>
      <c r="W12" s="41"/>
      <c r="X12" s="41"/>
      <c r="Y12" s="41"/>
      <c r="Z12" s="41"/>
      <c r="AA12" s="41"/>
      <c r="AF12" s="127" t="s">
        <v>185</v>
      </c>
    </row>
    <row r="13" spans="1:32" s="39" customFormat="1" ht="14.25" x14ac:dyDescent="0.15">
      <c r="A13" s="259"/>
      <c r="B13" s="260"/>
      <c r="C13" s="259" t="s">
        <v>61</v>
      </c>
      <c r="D13" s="263"/>
      <c r="E13" s="263"/>
      <c r="F13" s="263"/>
      <c r="G13" s="263"/>
      <c r="H13" s="263"/>
      <c r="I13" s="263"/>
      <c r="J13" s="263"/>
      <c r="K13" s="263"/>
      <c r="L13" s="260"/>
      <c r="M13" s="265" t="s">
        <v>60</v>
      </c>
      <c r="N13" s="266"/>
      <c r="O13" s="266"/>
      <c r="P13" s="266"/>
      <c r="Q13" s="266"/>
      <c r="R13" s="267"/>
      <c r="S13" s="271" t="s">
        <v>73</v>
      </c>
      <c r="T13" s="272"/>
      <c r="U13" s="272"/>
      <c r="V13" s="272"/>
      <c r="W13" s="272"/>
      <c r="X13" s="272"/>
      <c r="Y13" s="272"/>
      <c r="Z13" s="272"/>
      <c r="AA13" s="273"/>
      <c r="AB13" s="277" t="s">
        <v>84</v>
      </c>
      <c r="AC13" s="277"/>
      <c r="AD13" s="277"/>
      <c r="AE13" s="277"/>
      <c r="AF13" s="277"/>
    </row>
    <row r="14" spans="1:32" s="39" customFormat="1" ht="20.100000000000001" customHeight="1" x14ac:dyDescent="0.15">
      <c r="A14" s="261"/>
      <c r="B14" s="262"/>
      <c r="C14" s="261"/>
      <c r="D14" s="264"/>
      <c r="E14" s="264"/>
      <c r="F14" s="264"/>
      <c r="G14" s="264"/>
      <c r="H14" s="264"/>
      <c r="I14" s="264"/>
      <c r="J14" s="264"/>
      <c r="K14" s="264"/>
      <c r="L14" s="262"/>
      <c r="M14" s="268"/>
      <c r="N14" s="269"/>
      <c r="O14" s="269"/>
      <c r="P14" s="269"/>
      <c r="Q14" s="269"/>
      <c r="R14" s="270"/>
      <c r="S14" s="274"/>
      <c r="T14" s="275"/>
      <c r="U14" s="275"/>
      <c r="V14" s="275"/>
      <c r="W14" s="275"/>
      <c r="X14" s="275"/>
      <c r="Y14" s="275"/>
      <c r="Z14" s="275"/>
      <c r="AA14" s="276"/>
      <c r="AB14" s="56" t="s">
        <v>104</v>
      </c>
      <c r="AC14" s="56" t="s">
        <v>105</v>
      </c>
      <c r="AD14" s="56" t="s">
        <v>106</v>
      </c>
      <c r="AE14" s="56" t="s">
        <v>144</v>
      </c>
      <c r="AF14" s="56" t="s">
        <v>184</v>
      </c>
    </row>
    <row r="15" spans="1:32" s="39" customFormat="1" ht="37.5" customHeight="1" x14ac:dyDescent="0.15">
      <c r="A15" s="233" t="s">
        <v>142</v>
      </c>
      <c r="B15" s="234"/>
      <c r="C15" s="235" t="s">
        <v>143</v>
      </c>
      <c r="D15" s="236"/>
      <c r="E15" s="236"/>
      <c r="F15" s="236"/>
      <c r="G15" s="236"/>
      <c r="H15" s="236"/>
      <c r="I15" s="236"/>
      <c r="J15" s="236"/>
      <c r="K15" s="236"/>
      <c r="L15" s="237"/>
      <c r="M15" s="238"/>
      <c r="N15" s="239"/>
      <c r="O15" s="239"/>
      <c r="P15" s="239"/>
      <c r="Q15" s="239"/>
      <c r="R15" s="240"/>
      <c r="S15" s="229">
        <f>+算出表!V75</f>
        <v>0</v>
      </c>
      <c r="T15" s="230"/>
      <c r="U15" s="230"/>
      <c r="V15" s="230"/>
      <c r="W15" s="230"/>
      <c r="X15" s="230"/>
      <c r="Y15" s="230"/>
      <c r="Z15" s="230"/>
      <c r="AA15" s="231"/>
      <c r="AB15" s="44"/>
      <c r="AC15" s="44"/>
      <c r="AD15" s="44"/>
      <c r="AF15" s="44">
        <v>42736</v>
      </c>
    </row>
    <row r="16" spans="1:32" s="39" customFormat="1" ht="37.5" customHeight="1" x14ac:dyDescent="0.15">
      <c r="A16" s="233" t="s">
        <v>63</v>
      </c>
      <c r="B16" s="234"/>
      <c r="C16" s="253" t="str">
        <f>+支払計画書!D18</f>
        <v>設定してください。例） Visit1-Visit8</v>
      </c>
      <c r="D16" s="254"/>
      <c r="E16" s="254"/>
      <c r="F16" s="254"/>
      <c r="G16" s="254"/>
      <c r="H16" s="254"/>
      <c r="I16" s="254"/>
      <c r="J16" s="254"/>
      <c r="K16" s="254"/>
      <c r="L16" s="255"/>
      <c r="M16" s="244">
        <v>0.4</v>
      </c>
      <c r="N16" s="245"/>
      <c r="O16" s="245"/>
      <c r="P16" s="245"/>
      <c r="Q16" s="245"/>
      <c r="R16" s="246"/>
      <c r="S16" s="229">
        <f>+支払計画書!V18</f>
        <v>0</v>
      </c>
      <c r="T16" s="230"/>
      <c r="U16" s="230"/>
      <c r="V16" s="230"/>
      <c r="W16" s="230"/>
      <c r="X16" s="230"/>
      <c r="Y16" s="230"/>
      <c r="Z16" s="230"/>
      <c r="AA16" s="231"/>
      <c r="AB16" s="107">
        <v>42461</v>
      </c>
      <c r="AC16" s="107">
        <v>42522</v>
      </c>
      <c r="AD16" s="107">
        <v>42644</v>
      </c>
      <c r="AE16" s="44">
        <v>42736</v>
      </c>
      <c r="AF16" s="44"/>
    </row>
    <row r="17" spans="1:32" s="39" customFormat="1" ht="37.5" customHeight="1" x14ac:dyDescent="0.15">
      <c r="A17" s="233" t="s">
        <v>64</v>
      </c>
      <c r="B17" s="234"/>
      <c r="C17" s="253" t="str">
        <f>+支払計画書!D19</f>
        <v>設定してください。例） Visit9-Visit11</v>
      </c>
      <c r="D17" s="254"/>
      <c r="E17" s="254"/>
      <c r="F17" s="254"/>
      <c r="G17" s="254"/>
      <c r="H17" s="254"/>
      <c r="I17" s="254"/>
      <c r="J17" s="254"/>
      <c r="K17" s="254"/>
      <c r="L17" s="255"/>
      <c r="M17" s="244">
        <v>0.15</v>
      </c>
      <c r="N17" s="245"/>
      <c r="O17" s="245"/>
      <c r="P17" s="245"/>
      <c r="Q17" s="245"/>
      <c r="R17" s="246"/>
      <c r="S17" s="229">
        <f>+支払計画書!V19</f>
        <v>0</v>
      </c>
      <c r="T17" s="230"/>
      <c r="U17" s="230"/>
      <c r="V17" s="230"/>
      <c r="W17" s="230"/>
      <c r="X17" s="230"/>
      <c r="Y17" s="230"/>
      <c r="Z17" s="230"/>
      <c r="AA17" s="231"/>
      <c r="AB17" s="107">
        <v>42522</v>
      </c>
      <c r="AC17" s="107">
        <v>42644</v>
      </c>
      <c r="AD17" s="107">
        <v>42705</v>
      </c>
      <c r="AE17" s="44"/>
      <c r="AF17" s="44"/>
    </row>
    <row r="18" spans="1:32" s="39" customFormat="1" ht="37.5" customHeight="1" x14ac:dyDescent="0.15">
      <c r="A18" s="233" t="s">
        <v>65</v>
      </c>
      <c r="B18" s="234"/>
      <c r="C18" s="253" t="str">
        <f>+支払計画書!D20</f>
        <v>設定してください。例） Visit12-Visit14</v>
      </c>
      <c r="D18" s="254"/>
      <c r="E18" s="254"/>
      <c r="F18" s="254"/>
      <c r="G18" s="254"/>
      <c r="H18" s="254"/>
      <c r="I18" s="254"/>
      <c r="J18" s="254"/>
      <c r="K18" s="254"/>
      <c r="L18" s="255"/>
      <c r="M18" s="244">
        <v>0.15</v>
      </c>
      <c r="N18" s="245"/>
      <c r="O18" s="245"/>
      <c r="P18" s="245"/>
      <c r="Q18" s="245"/>
      <c r="R18" s="246"/>
      <c r="S18" s="229">
        <f>+支払計画書!V20</f>
        <v>0</v>
      </c>
      <c r="T18" s="230"/>
      <c r="U18" s="230"/>
      <c r="V18" s="230"/>
      <c r="W18" s="230"/>
      <c r="X18" s="230"/>
      <c r="Y18" s="230"/>
      <c r="Z18" s="230"/>
      <c r="AA18" s="231"/>
      <c r="AB18" s="107">
        <v>42583</v>
      </c>
      <c r="AC18" s="107">
        <v>42705</v>
      </c>
      <c r="AD18" s="44">
        <v>42736</v>
      </c>
      <c r="AE18" s="44"/>
      <c r="AF18" s="44"/>
    </row>
    <row r="19" spans="1:32" s="39" customFormat="1" ht="37.5" customHeight="1" x14ac:dyDescent="0.15">
      <c r="A19" s="233" t="s">
        <v>66</v>
      </c>
      <c r="B19" s="234"/>
      <c r="C19" s="253" t="str">
        <f>+支払計画書!D21</f>
        <v>設定してください。例） Visit15-Visit17</v>
      </c>
      <c r="D19" s="254"/>
      <c r="E19" s="254"/>
      <c r="F19" s="254"/>
      <c r="G19" s="254"/>
      <c r="H19" s="254"/>
      <c r="I19" s="254"/>
      <c r="J19" s="254"/>
      <c r="K19" s="254"/>
      <c r="L19" s="255"/>
      <c r="M19" s="244">
        <v>0.15</v>
      </c>
      <c r="N19" s="245"/>
      <c r="O19" s="245"/>
      <c r="P19" s="245"/>
      <c r="Q19" s="245"/>
      <c r="R19" s="246"/>
      <c r="S19" s="229">
        <f>+支払計画書!V21</f>
        <v>0</v>
      </c>
      <c r="T19" s="230"/>
      <c r="U19" s="230"/>
      <c r="V19" s="230"/>
      <c r="W19" s="230"/>
      <c r="X19" s="230"/>
      <c r="Y19" s="230"/>
      <c r="Z19" s="230"/>
      <c r="AA19" s="231"/>
      <c r="AB19" s="107">
        <v>42644</v>
      </c>
      <c r="AC19" s="44">
        <v>42736</v>
      </c>
      <c r="AD19" s="44"/>
      <c r="AE19" s="44"/>
      <c r="AF19" s="44"/>
    </row>
    <row r="20" spans="1:32" s="39" customFormat="1" ht="37.5" customHeight="1" x14ac:dyDescent="0.15">
      <c r="A20" s="233" t="s">
        <v>67</v>
      </c>
      <c r="B20" s="234"/>
      <c r="C20" s="253" t="str">
        <f>+支払計画書!D22</f>
        <v>設定してください。例） Visit18-Visit20</v>
      </c>
      <c r="D20" s="254"/>
      <c r="E20" s="254"/>
      <c r="F20" s="254"/>
      <c r="G20" s="254"/>
      <c r="H20" s="254"/>
      <c r="I20" s="254"/>
      <c r="J20" s="254"/>
      <c r="K20" s="254"/>
      <c r="L20" s="255"/>
      <c r="M20" s="244">
        <v>0.15</v>
      </c>
      <c r="N20" s="245"/>
      <c r="O20" s="245"/>
      <c r="P20" s="245"/>
      <c r="Q20" s="245"/>
      <c r="R20" s="246"/>
      <c r="S20" s="229">
        <f>+支払計画書!V22</f>
        <v>0</v>
      </c>
      <c r="T20" s="230"/>
      <c r="U20" s="230"/>
      <c r="V20" s="230"/>
      <c r="W20" s="230"/>
      <c r="X20" s="230"/>
      <c r="Y20" s="230"/>
      <c r="Z20" s="230"/>
      <c r="AA20" s="231"/>
      <c r="AB20" s="107">
        <v>42705</v>
      </c>
      <c r="AC20" s="44"/>
      <c r="AD20" s="44"/>
      <c r="AE20" s="44"/>
      <c r="AF20" s="44"/>
    </row>
    <row r="21" spans="1:32" s="39" customFormat="1" ht="37.5" customHeight="1" x14ac:dyDescent="0.15">
      <c r="A21" s="256" t="s">
        <v>141</v>
      </c>
      <c r="B21" s="257"/>
      <c r="C21" s="253" t="str">
        <f>+支払計画書!D32</f>
        <v>設定してください。例）6ヶ月毎、１ヶ月毎</v>
      </c>
      <c r="D21" s="254"/>
      <c r="E21" s="254"/>
      <c r="F21" s="254"/>
      <c r="G21" s="254"/>
      <c r="H21" s="254"/>
      <c r="I21" s="254"/>
      <c r="J21" s="254"/>
      <c r="K21" s="254"/>
      <c r="L21" s="255"/>
      <c r="M21" s="244"/>
      <c r="N21" s="245"/>
      <c r="O21" s="245"/>
      <c r="P21" s="245"/>
      <c r="Q21" s="245"/>
      <c r="R21" s="246"/>
      <c r="S21" s="229">
        <f>+支払計画書!V32</f>
        <v>0</v>
      </c>
      <c r="T21" s="230"/>
      <c r="U21" s="230"/>
      <c r="V21" s="230"/>
      <c r="W21" s="230"/>
      <c r="X21" s="230"/>
      <c r="Y21" s="230"/>
      <c r="Z21" s="230"/>
      <c r="AA21" s="231"/>
      <c r="AB21" s="44">
        <v>42736</v>
      </c>
      <c r="AC21" s="44"/>
      <c r="AD21" s="44"/>
      <c r="AE21" s="44"/>
      <c r="AF21" s="44"/>
    </row>
    <row r="22" spans="1:32" s="39" customFormat="1" ht="37.5" customHeight="1" x14ac:dyDescent="0.15">
      <c r="A22" s="233"/>
      <c r="B22" s="234"/>
      <c r="C22" s="235"/>
      <c r="D22" s="236"/>
      <c r="E22" s="236"/>
      <c r="F22" s="236"/>
      <c r="G22" s="236"/>
      <c r="H22" s="236"/>
      <c r="I22" s="236"/>
      <c r="J22" s="236"/>
      <c r="K22" s="236"/>
      <c r="L22" s="237"/>
      <c r="M22" s="238"/>
      <c r="N22" s="239"/>
      <c r="O22" s="239"/>
      <c r="P22" s="239"/>
      <c r="Q22" s="239"/>
      <c r="R22" s="240"/>
      <c r="S22" s="229"/>
      <c r="T22" s="230"/>
      <c r="U22" s="230"/>
      <c r="V22" s="230"/>
      <c r="W22" s="230"/>
      <c r="X22" s="230"/>
      <c r="Y22" s="230"/>
      <c r="Z22" s="230"/>
      <c r="AA22" s="231"/>
      <c r="AB22" s="44"/>
      <c r="AC22" s="44"/>
      <c r="AD22" s="44"/>
      <c r="AE22" s="44"/>
      <c r="AF22" s="44"/>
    </row>
    <row r="23" spans="1:32" s="39" customFormat="1" ht="37.5" customHeight="1" x14ac:dyDescent="0.15">
      <c r="A23" s="233"/>
      <c r="B23" s="234"/>
      <c r="C23" s="235"/>
      <c r="D23" s="236"/>
      <c r="E23" s="236"/>
      <c r="F23" s="236"/>
      <c r="G23" s="236"/>
      <c r="H23" s="236"/>
      <c r="I23" s="236"/>
      <c r="J23" s="236"/>
      <c r="K23" s="236"/>
      <c r="L23" s="237"/>
      <c r="M23" s="238"/>
      <c r="N23" s="239"/>
      <c r="O23" s="239"/>
      <c r="P23" s="239"/>
      <c r="Q23" s="239"/>
      <c r="R23" s="240"/>
      <c r="S23" s="229"/>
      <c r="T23" s="230"/>
      <c r="U23" s="230"/>
      <c r="V23" s="230"/>
      <c r="W23" s="230"/>
      <c r="X23" s="230"/>
      <c r="Y23" s="230"/>
      <c r="Z23" s="230"/>
      <c r="AA23" s="231"/>
      <c r="AB23" s="44"/>
      <c r="AC23" s="44"/>
      <c r="AD23" s="44"/>
      <c r="AE23" s="44"/>
      <c r="AF23" s="44"/>
    </row>
    <row r="24" spans="1:32" s="39" customFormat="1" ht="37.5" customHeight="1" x14ac:dyDescent="0.15">
      <c r="A24" s="233"/>
      <c r="B24" s="234"/>
      <c r="C24" s="235"/>
      <c r="D24" s="236"/>
      <c r="E24" s="236"/>
      <c r="F24" s="236"/>
      <c r="G24" s="236"/>
      <c r="H24" s="236"/>
      <c r="I24" s="236"/>
      <c r="J24" s="236"/>
      <c r="K24" s="236"/>
      <c r="L24" s="237"/>
      <c r="M24" s="238"/>
      <c r="N24" s="239"/>
      <c r="O24" s="239"/>
      <c r="P24" s="239"/>
      <c r="Q24" s="239"/>
      <c r="R24" s="240"/>
      <c r="S24" s="229"/>
      <c r="T24" s="230"/>
      <c r="U24" s="230"/>
      <c r="V24" s="230"/>
      <c r="W24" s="230"/>
      <c r="X24" s="230"/>
      <c r="Y24" s="230"/>
      <c r="Z24" s="230"/>
      <c r="AA24" s="231"/>
      <c r="AB24" s="44"/>
      <c r="AC24" s="44"/>
      <c r="AD24" s="44"/>
      <c r="AE24" s="44"/>
      <c r="AF24" s="44"/>
    </row>
    <row r="25" spans="1:32" s="39" customFormat="1" ht="37.5" customHeight="1" x14ac:dyDescent="0.15">
      <c r="A25" s="233"/>
      <c r="B25" s="234"/>
      <c r="C25" s="235"/>
      <c r="D25" s="236"/>
      <c r="E25" s="236"/>
      <c r="F25" s="236"/>
      <c r="G25" s="236"/>
      <c r="H25" s="236"/>
      <c r="I25" s="236"/>
      <c r="J25" s="236"/>
      <c r="K25" s="236"/>
      <c r="L25" s="237"/>
      <c r="M25" s="238"/>
      <c r="N25" s="239"/>
      <c r="O25" s="239"/>
      <c r="P25" s="239"/>
      <c r="Q25" s="239"/>
      <c r="R25" s="240"/>
      <c r="S25" s="229"/>
      <c r="T25" s="230"/>
      <c r="U25" s="230"/>
      <c r="V25" s="230"/>
      <c r="W25" s="230"/>
      <c r="X25" s="230"/>
      <c r="Y25" s="230"/>
      <c r="Z25" s="230"/>
      <c r="AA25" s="231"/>
      <c r="AB25" s="44"/>
      <c r="AC25" s="44"/>
      <c r="AD25" s="44"/>
      <c r="AE25" s="44"/>
      <c r="AF25" s="44"/>
    </row>
    <row r="26" spans="1:32" s="39" customFormat="1" ht="37.5" customHeight="1" x14ac:dyDescent="0.15">
      <c r="A26" s="233"/>
      <c r="B26" s="234"/>
      <c r="C26" s="235" t="s">
        <v>56</v>
      </c>
      <c r="D26" s="236"/>
      <c r="E26" s="236"/>
      <c r="F26" s="236"/>
      <c r="G26" s="236"/>
      <c r="H26" s="236"/>
      <c r="I26" s="236"/>
      <c r="J26" s="236"/>
      <c r="K26" s="236"/>
      <c r="L26" s="237"/>
      <c r="M26" s="244">
        <f>+SUM(M16:R25)</f>
        <v>1</v>
      </c>
      <c r="N26" s="245"/>
      <c r="O26" s="245"/>
      <c r="P26" s="245"/>
      <c r="Q26" s="245"/>
      <c r="R26" s="246"/>
      <c r="S26" s="247" t="s">
        <v>88</v>
      </c>
      <c r="T26" s="248"/>
      <c r="U26" s="248"/>
      <c r="V26" s="248"/>
      <c r="W26" s="248"/>
      <c r="X26" s="248"/>
      <c r="Y26" s="248"/>
      <c r="Z26" s="248"/>
      <c r="AA26" s="249"/>
      <c r="AB26" s="126">
        <f>+SUM(AB46:AB54)</f>
        <v>0</v>
      </c>
      <c r="AC26" s="126">
        <f>+SUM(AC46:AC54)</f>
        <v>0</v>
      </c>
      <c r="AD26" s="126">
        <f>+SUM(AD46:AD54)</f>
        <v>0</v>
      </c>
      <c r="AE26" s="126">
        <f>+SUM(AE46:AE54)</f>
        <v>0</v>
      </c>
      <c r="AF26" s="126">
        <f>+SUM(AF46:AF54)</f>
        <v>0</v>
      </c>
    </row>
    <row r="27" spans="1:32" s="39" customFormat="1" ht="11.25" customHeight="1" thickBot="1" x14ac:dyDescent="0.2">
      <c r="A27" s="45"/>
      <c r="B27" s="45"/>
      <c r="C27" s="46"/>
      <c r="D27" s="46"/>
      <c r="E27" s="46"/>
      <c r="F27" s="46"/>
      <c r="G27" s="46"/>
      <c r="H27" s="46"/>
      <c r="I27" s="46"/>
      <c r="J27" s="46"/>
      <c r="K27" s="46"/>
      <c r="L27" s="46"/>
      <c r="M27" s="47"/>
      <c r="N27" s="45"/>
      <c r="O27" s="45"/>
      <c r="P27" s="45"/>
      <c r="Q27" s="45"/>
      <c r="R27" s="45"/>
      <c r="S27" s="48"/>
      <c r="T27" s="48"/>
      <c r="U27" s="48"/>
      <c r="V27" s="48"/>
      <c r="W27" s="48"/>
      <c r="X27" s="48"/>
      <c r="Y27" s="48"/>
      <c r="Z27" s="48"/>
      <c r="AA27" s="48"/>
      <c r="AB27" s="57"/>
      <c r="AC27" s="57"/>
      <c r="AD27" s="57"/>
      <c r="AE27" s="57"/>
      <c r="AF27" s="57"/>
    </row>
    <row r="28" spans="1:32" s="39" customFormat="1" ht="30" customHeight="1" thickBot="1" x14ac:dyDescent="0.2">
      <c r="B28" s="49"/>
      <c r="C28" s="49"/>
      <c r="D28" s="49"/>
      <c r="E28" s="49"/>
      <c r="F28" s="49"/>
      <c r="G28" s="49"/>
      <c r="H28" s="49"/>
      <c r="I28" s="49"/>
      <c r="J28" s="49"/>
      <c r="K28" s="49"/>
      <c r="L28" s="50" t="s">
        <v>72</v>
      </c>
      <c r="M28" s="250">
        <f>+SUM(AB28:AF28)</f>
        <v>2963844</v>
      </c>
      <c r="N28" s="251"/>
      <c r="O28" s="251"/>
      <c r="P28" s="251"/>
      <c r="Q28" s="251"/>
      <c r="R28" s="251"/>
      <c r="S28" s="251"/>
      <c r="T28" s="251"/>
      <c r="U28" s="251"/>
      <c r="V28" s="251"/>
      <c r="W28" s="251"/>
      <c r="X28" s="251"/>
      <c r="Y28" s="251"/>
      <c r="Z28" s="251"/>
      <c r="AA28" s="252"/>
      <c r="AB28" s="57">
        <v>945427</v>
      </c>
      <c r="AC28" s="57">
        <v>407417</v>
      </c>
      <c r="AD28" s="57">
        <v>407417</v>
      </c>
      <c r="AE28" s="57">
        <v>1086447</v>
      </c>
      <c r="AF28" s="57">
        <v>117136</v>
      </c>
    </row>
    <row r="29" spans="1:32" s="39" customFormat="1" ht="19.5" customHeight="1" x14ac:dyDescent="0.15">
      <c r="A29" s="39" t="s">
        <v>75</v>
      </c>
      <c r="B29" s="49"/>
      <c r="C29" s="49"/>
      <c r="D29" s="49"/>
      <c r="E29" s="49"/>
      <c r="F29" s="49"/>
      <c r="G29" s="49"/>
      <c r="H29" s="49"/>
      <c r="I29" s="49"/>
      <c r="J29" s="49"/>
      <c r="K29" s="49"/>
      <c r="L29" s="50"/>
      <c r="M29" s="51"/>
      <c r="N29" s="51"/>
      <c r="O29" s="51"/>
      <c r="P29" s="51"/>
      <c r="Q29" s="51"/>
      <c r="R29" s="51"/>
      <c r="S29" s="51"/>
      <c r="T29" s="51"/>
      <c r="U29" s="51"/>
      <c r="V29" s="51"/>
      <c r="W29" s="51"/>
      <c r="X29" s="51"/>
      <c r="Y29" s="51"/>
      <c r="Z29" s="51"/>
      <c r="AA29" s="51"/>
    </row>
    <row r="30" spans="1:32" s="39" customFormat="1" ht="19.5" customHeight="1" x14ac:dyDescent="0.15">
      <c r="A30" s="242" t="s">
        <v>76</v>
      </c>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242"/>
      <c r="AC30" s="242"/>
      <c r="AD30" s="242"/>
      <c r="AE30" s="242"/>
      <c r="AF30" s="242"/>
    </row>
    <row r="31" spans="1:32" s="39" customFormat="1" ht="19.5" customHeight="1" x14ac:dyDescent="0.15">
      <c r="A31" s="242" t="s">
        <v>186</v>
      </c>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242"/>
      <c r="AC31" s="242"/>
      <c r="AD31" s="242"/>
      <c r="AE31" s="242"/>
      <c r="AF31" s="242"/>
    </row>
    <row r="32" spans="1:32" s="40" customFormat="1" ht="19.5" customHeight="1" x14ac:dyDescent="0.15">
      <c r="A32" s="241" t="s">
        <v>214</v>
      </c>
      <c r="B32" s="241"/>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row>
    <row r="33" spans="1:32" s="40" customFormat="1" ht="19.5" customHeight="1" x14ac:dyDescent="0.15">
      <c r="A33" s="241" t="s">
        <v>213</v>
      </c>
      <c r="B33" s="241"/>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row>
    <row r="34" spans="1:32" s="39" customFormat="1" ht="19.5" customHeight="1" x14ac:dyDescent="0.15">
      <c r="A34" s="242" t="s">
        <v>187</v>
      </c>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row>
    <row r="35" spans="1:32" s="39" customFormat="1" ht="9.75" customHeight="1" x14ac:dyDescent="0.15">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row>
    <row r="36" spans="1:32" s="39" customFormat="1" ht="15" customHeight="1" x14ac:dyDescent="0.15">
      <c r="A36" s="243" t="s">
        <v>191</v>
      </c>
      <c r="B36" s="243"/>
      <c r="C36" s="243"/>
      <c r="D36" s="243"/>
      <c r="E36" s="243"/>
      <c r="F36" s="243"/>
      <c r="G36" s="243"/>
      <c r="H36" s="243"/>
      <c r="I36" s="243"/>
      <c r="J36" s="243"/>
      <c r="K36" s="243"/>
      <c r="L36" s="243"/>
      <c r="M36" s="243"/>
      <c r="N36" s="243"/>
      <c r="O36" s="243"/>
      <c r="P36" s="243"/>
      <c r="Q36" s="243"/>
      <c r="R36" s="243"/>
      <c r="S36" s="243"/>
      <c r="T36" s="243"/>
      <c r="U36" s="243"/>
      <c r="V36" s="243"/>
      <c r="W36" s="243"/>
      <c r="X36" s="243"/>
      <c r="Y36" s="243"/>
      <c r="Z36" s="243"/>
      <c r="AA36" s="243"/>
      <c r="AB36" s="243"/>
      <c r="AC36" s="243"/>
      <c r="AD36" s="243"/>
      <c r="AE36" s="243"/>
      <c r="AF36" s="243"/>
    </row>
    <row r="37" spans="1:32" s="39" customFormat="1" ht="15" customHeight="1" x14ac:dyDescent="0.15">
      <c r="A37" s="242" t="s">
        <v>79</v>
      </c>
      <c r="B37" s="242"/>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row>
    <row r="38" spans="1:32" s="39" customFormat="1" ht="15" customHeight="1" x14ac:dyDescent="0.15">
      <c r="A38" s="242" t="s">
        <v>189</v>
      </c>
      <c r="B38" s="242"/>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row>
    <row r="39" spans="1:32" s="39" customFormat="1" ht="18.75" customHeight="1" x14ac:dyDescent="0.15">
      <c r="A39" s="242" t="s">
        <v>190</v>
      </c>
      <c r="B39" s="242"/>
      <c r="C39" s="242"/>
      <c r="D39" s="242"/>
      <c r="E39" s="242"/>
      <c r="F39" s="242"/>
      <c r="G39" s="242"/>
      <c r="H39" s="242"/>
      <c r="I39" s="242"/>
      <c r="J39" s="242"/>
      <c r="K39" s="242"/>
      <c r="L39" s="242"/>
      <c r="M39" s="242"/>
      <c r="N39" s="242"/>
      <c r="O39" s="242"/>
      <c r="P39" s="242"/>
      <c r="Q39" s="242"/>
      <c r="R39" s="242"/>
      <c r="S39" s="242"/>
      <c r="T39" s="242"/>
      <c r="U39" s="242"/>
      <c r="V39" s="242"/>
      <c r="W39" s="242"/>
      <c r="X39" s="242"/>
      <c r="Y39" s="242"/>
      <c r="Z39" s="242"/>
      <c r="AA39" s="242"/>
      <c r="AB39" s="242"/>
      <c r="AC39" s="242"/>
      <c r="AD39" s="242"/>
      <c r="AE39" s="242"/>
      <c r="AF39" s="242"/>
    </row>
    <row r="40" spans="1:32" s="39" customFormat="1" ht="18.75" customHeight="1" x14ac:dyDescent="0.15">
      <c r="A40" s="42"/>
      <c r="B40" s="4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1:32" s="39" customFormat="1" ht="35.25" customHeight="1" x14ac:dyDescent="0.15">
      <c r="A41" s="42" t="s">
        <v>80</v>
      </c>
      <c r="B41" s="42"/>
      <c r="C41" s="42"/>
      <c r="D41" s="42"/>
      <c r="E41" s="42"/>
      <c r="F41" s="42"/>
      <c r="G41" s="42"/>
      <c r="H41" s="42"/>
      <c r="I41" s="42"/>
      <c r="J41" s="42"/>
      <c r="K41" s="42"/>
      <c r="L41" s="42"/>
      <c r="M41" s="42"/>
      <c r="N41" s="42" t="s">
        <v>70</v>
      </c>
      <c r="O41" s="42"/>
      <c r="P41" s="42"/>
      <c r="Q41" s="42"/>
      <c r="R41" s="42"/>
      <c r="S41" s="42"/>
      <c r="T41" s="42" t="s">
        <v>81</v>
      </c>
      <c r="U41" s="42"/>
      <c r="V41" s="42"/>
      <c r="W41" s="42"/>
      <c r="X41" s="42"/>
      <c r="Y41" s="42"/>
      <c r="Z41" s="42" t="s">
        <v>69</v>
      </c>
      <c r="AA41" s="42"/>
      <c r="AB41" s="42"/>
      <c r="AC41" s="42"/>
      <c r="AD41" s="42"/>
      <c r="AE41" s="42"/>
      <c r="AF41" s="42"/>
    </row>
    <row r="42" spans="1:32" s="39" customFormat="1" ht="23.25" customHeight="1" x14ac:dyDescent="0.15">
      <c r="A42" s="42"/>
      <c r="B42" s="4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row>
    <row r="43" spans="1:32" s="39" customFormat="1" ht="42" customHeight="1" x14ac:dyDescent="0.15">
      <c r="A43" s="42"/>
      <c r="B43" s="42"/>
      <c r="C43" s="42"/>
      <c r="D43" s="42"/>
      <c r="E43" s="42"/>
      <c r="F43" s="42"/>
      <c r="G43" s="42"/>
      <c r="H43" s="42"/>
      <c r="I43" s="42"/>
      <c r="J43" s="42"/>
      <c r="K43" s="232" t="s">
        <v>188</v>
      </c>
      <c r="L43" s="232"/>
      <c r="M43" s="232"/>
      <c r="N43" s="232"/>
      <c r="O43" s="232"/>
      <c r="P43" s="232"/>
      <c r="Q43" s="232"/>
      <c r="R43" s="232"/>
      <c r="S43" s="232"/>
      <c r="T43" s="232"/>
      <c r="U43" s="232"/>
      <c r="V43" s="232"/>
      <c r="W43" s="232"/>
      <c r="X43" s="232"/>
      <c r="Y43" s="232"/>
      <c r="Z43" s="232"/>
      <c r="AA43" s="232"/>
      <c r="AB43" s="52"/>
      <c r="AC43" s="52"/>
      <c r="AD43" s="52"/>
      <c r="AE43" s="52"/>
      <c r="AF43" s="52"/>
    </row>
    <row r="44" spans="1:32" s="39" customFormat="1" ht="35.25" customHeight="1" x14ac:dyDescent="0.15">
      <c r="A44" s="42"/>
      <c r="B44" s="42"/>
      <c r="C44" s="42"/>
      <c r="D44" s="42"/>
      <c r="E44" s="42"/>
      <c r="F44" s="42"/>
      <c r="G44" s="42"/>
      <c r="H44" s="42"/>
      <c r="I44" s="42"/>
      <c r="J44" s="42"/>
      <c r="K44" s="53" t="s">
        <v>82</v>
      </c>
      <c r="L44" s="52"/>
      <c r="M44" s="52"/>
      <c r="N44" s="52"/>
      <c r="O44" s="52"/>
      <c r="P44" s="52"/>
      <c r="Q44" s="52"/>
      <c r="R44" s="52"/>
      <c r="S44" s="52"/>
      <c r="T44" s="52"/>
      <c r="U44" s="52"/>
      <c r="V44" s="52"/>
      <c r="W44" s="52"/>
      <c r="X44" s="52"/>
      <c r="Y44" s="52"/>
      <c r="Z44" s="52"/>
      <c r="AA44" s="52"/>
      <c r="AB44" s="52"/>
      <c r="AC44" s="52"/>
      <c r="AD44" s="52"/>
      <c r="AE44" s="52"/>
      <c r="AF44" s="52"/>
    </row>
    <row r="45" spans="1:32" s="39" customFormat="1" ht="35.25" customHeight="1" x14ac:dyDescent="0.15">
      <c r="A45" s="42"/>
      <c r="B45" s="42"/>
      <c r="C45" s="42"/>
      <c r="D45" s="42"/>
      <c r="E45" s="42"/>
      <c r="F45" s="42"/>
      <c r="G45" s="42"/>
      <c r="H45" s="42"/>
      <c r="I45" s="42"/>
      <c r="J45" s="42"/>
      <c r="K45" s="53" t="s">
        <v>83</v>
      </c>
      <c r="L45" s="53"/>
      <c r="M45" s="53"/>
      <c r="N45" s="53"/>
      <c r="O45" s="53"/>
      <c r="P45" s="53"/>
      <c r="Q45" s="53"/>
      <c r="R45" s="53"/>
      <c r="S45" s="53"/>
      <c r="T45" s="53"/>
      <c r="U45" s="53"/>
      <c r="V45" s="53"/>
      <c r="W45" s="53"/>
      <c r="X45" s="53"/>
      <c r="Y45" s="53"/>
      <c r="Z45" s="53"/>
      <c r="AA45" s="53"/>
      <c r="AB45" s="53"/>
      <c r="AC45" s="133"/>
      <c r="AD45" s="53"/>
      <c r="AE45" s="133"/>
      <c r="AF45" s="53"/>
    </row>
    <row r="46" spans="1:32" s="39" customFormat="1" ht="20.25" customHeight="1" x14ac:dyDescent="0.15">
      <c r="A46" s="42"/>
      <c r="B46" s="42"/>
      <c r="C46" s="42"/>
      <c r="D46" s="42"/>
      <c r="E46" s="42"/>
      <c r="F46" s="42"/>
      <c r="G46" s="42"/>
      <c r="H46" s="42"/>
      <c r="I46" s="42"/>
      <c r="J46" s="42"/>
      <c r="K46" s="42"/>
      <c r="L46" s="42"/>
      <c r="M46" s="42"/>
      <c r="N46" s="42"/>
      <c r="O46" s="42"/>
      <c r="P46" s="42"/>
      <c r="Q46" s="42"/>
      <c r="R46" s="42"/>
      <c r="S46" s="42"/>
      <c r="T46" s="42"/>
      <c r="U46" s="42"/>
      <c r="V46" s="42"/>
      <c r="W46" s="42"/>
      <c r="X46" s="42"/>
      <c r="Y46" s="42"/>
      <c r="Z46" s="42"/>
      <c r="AA46" s="42"/>
      <c r="AB46" s="26">
        <f t="shared" ref="AB46:AF52" si="0">IF(AB15="",0,$S15)</f>
        <v>0</v>
      </c>
      <c r="AC46" s="26">
        <f t="shared" si="0"/>
        <v>0</v>
      </c>
      <c r="AD46" s="26">
        <f t="shared" si="0"/>
        <v>0</v>
      </c>
      <c r="AE46" s="26">
        <f t="shared" si="0"/>
        <v>0</v>
      </c>
      <c r="AF46" s="26">
        <f t="shared" si="0"/>
        <v>0</v>
      </c>
    </row>
    <row r="47" spans="1:32" s="26" customFormat="1" ht="20.25" customHeight="1" x14ac:dyDescent="0.15">
      <c r="AB47" s="26">
        <f t="shared" si="0"/>
        <v>0</v>
      </c>
      <c r="AC47" s="26">
        <f t="shared" si="0"/>
        <v>0</v>
      </c>
      <c r="AD47" s="26">
        <f t="shared" si="0"/>
        <v>0</v>
      </c>
      <c r="AE47" s="26">
        <f t="shared" si="0"/>
        <v>0</v>
      </c>
      <c r="AF47" s="26">
        <f t="shared" si="0"/>
        <v>0</v>
      </c>
    </row>
    <row r="48" spans="1:32" s="26" customFormat="1" ht="20.25" customHeight="1" x14ac:dyDescent="0.15">
      <c r="AB48" s="26">
        <f t="shared" si="0"/>
        <v>0</v>
      </c>
      <c r="AC48" s="26">
        <f t="shared" si="0"/>
        <v>0</v>
      </c>
      <c r="AD48" s="26">
        <f t="shared" si="0"/>
        <v>0</v>
      </c>
      <c r="AE48" s="26">
        <f t="shared" si="0"/>
        <v>0</v>
      </c>
      <c r="AF48" s="26">
        <f t="shared" si="0"/>
        <v>0</v>
      </c>
    </row>
    <row r="49" spans="1:32" s="26" customFormat="1" ht="20.25" customHeight="1" x14ac:dyDescent="0.15">
      <c r="A49" s="213"/>
      <c r="B49" s="213"/>
      <c r="C49" s="213"/>
      <c r="D49" s="213"/>
      <c r="E49" s="213"/>
      <c r="F49" s="213"/>
      <c r="G49" s="213"/>
      <c r="H49" s="213"/>
      <c r="I49" s="213"/>
      <c r="J49" s="213"/>
      <c r="K49" s="213"/>
      <c r="L49" s="213"/>
      <c r="M49" s="214"/>
      <c r="N49" s="214"/>
      <c r="O49" s="214"/>
      <c r="P49" s="214"/>
      <c r="Q49" s="214"/>
      <c r="R49" s="214"/>
      <c r="S49" s="215"/>
      <c r="T49" s="215"/>
      <c r="U49" s="215"/>
      <c r="V49" s="215"/>
      <c r="W49" s="215"/>
      <c r="X49" s="215"/>
      <c r="Y49" s="215"/>
      <c r="Z49" s="215"/>
      <c r="AA49" s="215"/>
      <c r="AB49" s="26">
        <f t="shared" si="0"/>
        <v>0</v>
      </c>
      <c r="AC49" s="26">
        <f t="shared" si="0"/>
        <v>0</v>
      </c>
      <c r="AD49" s="26">
        <f t="shared" si="0"/>
        <v>0</v>
      </c>
      <c r="AE49" s="26">
        <f t="shared" si="0"/>
        <v>0</v>
      </c>
      <c r="AF49" s="26">
        <f t="shared" si="0"/>
        <v>0</v>
      </c>
    </row>
    <row r="50" spans="1:32" s="26" customFormat="1" ht="20.25" customHeight="1" x14ac:dyDescent="0.15">
      <c r="A50" s="213"/>
      <c r="B50" s="213"/>
      <c r="C50" s="213"/>
      <c r="D50" s="213"/>
      <c r="E50" s="213"/>
      <c r="F50" s="213"/>
      <c r="G50" s="213"/>
      <c r="H50" s="213"/>
      <c r="I50" s="213"/>
      <c r="J50" s="213"/>
      <c r="K50" s="213"/>
      <c r="L50" s="213"/>
      <c r="M50" s="214"/>
      <c r="N50" s="214"/>
      <c r="O50" s="214"/>
      <c r="P50" s="214"/>
      <c r="Q50" s="214"/>
      <c r="R50" s="214"/>
      <c r="S50" s="215"/>
      <c r="T50" s="215"/>
      <c r="U50" s="215"/>
      <c r="V50" s="215"/>
      <c r="W50" s="215"/>
      <c r="X50" s="215"/>
      <c r="Y50" s="215"/>
      <c r="Z50" s="215"/>
      <c r="AA50" s="215"/>
      <c r="AB50" s="26">
        <f t="shared" si="0"/>
        <v>0</v>
      </c>
      <c r="AC50" s="26">
        <f t="shared" si="0"/>
        <v>0</v>
      </c>
      <c r="AD50" s="26">
        <f t="shared" si="0"/>
        <v>0</v>
      </c>
      <c r="AE50" s="26">
        <f t="shared" si="0"/>
        <v>0</v>
      </c>
      <c r="AF50" s="26">
        <f t="shared" si="0"/>
        <v>0</v>
      </c>
    </row>
    <row r="51" spans="1:32" s="26" customFormat="1" ht="20.25" customHeight="1" x14ac:dyDescent="0.15">
      <c r="A51" s="213"/>
      <c r="B51" s="213"/>
      <c r="C51" s="213"/>
      <c r="D51" s="213"/>
      <c r="E51" s="213"/>
      <c r="F51" s="213"/>
      <c r="G51" s="213"/>
      <c r="H51" s="213"/>
      <c r="I51" s="213"/>
      <c r="J51" s="213"/>
      <c r="K51" s="213"/>
      <c r="L51" s="213"/>
      <c r="M51" s="214"/>
      <c r="N51" s="214"/>
      <c r="O51" s="214"/>
      <c r="P51" s="214"/>
      <c r="Q51" s="214"/>
      <c r="R51" s="214"/>
      <c r="S51" s="215"/>
      <c r="T51" s="215"/>
      <c r="U51" s="215"/>
      <c r="V51" s="215"/>
      <c r="W51" s="215"/>
      <c r="X51" s="215"/>
      <c r="Y51" s="215"/>
      <c r="Z51" s="215"/>
      <c r="AA51" s="215"/>
      <c r="AB51" s="26">
        <f t="shared" si="0"/>
        <v>0</v>
      </c>
      <c r="AC51" s="26">
        <f t="shared" si="0"/>
        <v>0</v>
      </c>
      <c r="AD51" s="26">
        <f t="shared" si="0"/>
        <v>0</v>
      </c>
      <c r="AE51" s="26">
        <f t="shared" si="0"/>
        <v>0</v>
      </c>
      <c r="AF51" s="26">
        <f t="shared" si="0"/>
        <v>0</v>
      </c>
    </row>
    <row r="52" spans="1:32" ht="20.25" customHeight="1" x14ac:dyDescent="0.15">
      <c r="AB52" s="26">
        <f t="shared" si="0"/>
        <v>0</v>
      </c>
      <c r="AC52" s="26">
        <f t="shared" si="0"/>
        <v>0</v>
      </c>
      <c r="AD52" s="26">
        <f t="shared" si="0"/>
        <v>0</v>
      </c>
      <c r="AE52" s="26">
        <f t="shared" si="0"/>
        <v>0</v>
      </c>
      <c r="AF52" s="26">
        <f t="shared" si="0"/>
        <v>0</v>
      </c>
    </row>
    <row r="53" spans="1:32" ht="20.25" customHeight="1" x14ac:dyDescent="0.15">
      <c r="AB53" s="26">
        <f t="shared" ref="AB53:AF54" si="1">IF(AB24="",0,$S24)</f>
        <v>0</v>
      </c>
      <c r="AC53" s="26">
        <f t="shared" si="1"/>
        <v>0</v>
      </c>
      <c r="AD53" s="26">
        <f t="shared" si="1"/>
        <v>0</v>
      </c>
      <c r="AE53" s="26">
        <f t="shared" si="1"/>
        <v>0</v>
      </c>
      <c r="AF53" s="26">
        <f t="shared" si="1"/>
        <v>0</v>
      </c>
    </row>
    <row r="54" spans="1:32" ht="20.25" customHeight="1" x14ac:dyDescent="0.15">
      <c r="AB54" s="26">
        <f t="shared" si="1"/>
        <v>0</v>
      </c>
      <c r="AC54" s="26">
        <f t="shared" si="1"/>
        <v>0</v>
      </c>
      <c r="AD54" s="26">
        <f t="shared" si="1"/>
        <v>0</v>
      </c>
      <c r="AE54" s="26">
        <f t="shared" si="1"/>
        <v>0</v>
      </c>
      <c r="AF54" s="26">
        <f t="shared" si="1"/>
        <v>0</v>
      </c>
    </row>
    <row r="55" spans="1:32" ht="20.25" customHeight="1" x14ac:dyDescent="0.15"/>
  </sheetData>
  <mergeCells count="75">
    <mergeCell ref="A34:AF34"/>
    <mergeCell ref="A2:AF2"/>
    <mergeCell ref="A13:B14"/>
    <mergeCell ref="C13:L14"/>
    <mergeCell ref="M13:R14"/>
    <mergeCell ref="S13:AA14"/>
    <mergeCell ref="AB13:AF13"/>
    <mergeCell ref="A15:B15"/>
    <mergeCell ref="C15:L15"/>
    <mergeCell ref="M15:R15"/>
    <mergeCell ref="S15:AA15"/>
    <mergeCell ref="A16:B16"/>
    <mergeCell ref="C16:L16"/>
    <mergeCell ref="M16:R16"/>
    <mergeCell ref="S16:AA16"/>
    <mergeCell ref="A17:B17"/>
    <mergeCell ref="C17:L17"/>
    <mergeCell ref="M17:R17"/>
    <mergeCell ref="S17:AA17"/>
    <mergeCell ref="S22:AA22"/>
    <mergeCell ref="A18:B18"/>
    <mergeCell ref="C18:L18"/>
    <mergeCell ref="M18:R18"/>
    <mergeCell ref="S18:AA18"/>
    <mergeCell ref="A19:B19"/>
    <mergeCell ref="C19:L19"/>
    <mergeCell ref="M19:R19"/>
    <mergeCell ref="S19:AA19"/>
    <mergeCell ref="A20:B20"/>
    <mergeCell ref="C20:L20"/>
    <mergeCell ref="M20:R20"/>
    <mergeCell ref="S20:AA20"/>
    <mergeCell ref="A21:B21"/>
    <mergeCell ref="C21:L21"/>
    <mergeCell ref="M21:R21"/>
    <mergeCell ref="S21:AA21"/>
    <mergeCell ref="A31:AF31"/>
    <mergeCell ref="A24:B24"/>
    <mergeCell ref="C24:L24"/>
    <mergeCell ref="M24:R24"/>
    <mergeCell ref="S24:AA24"/>
    <mergeCell ref="A25:B25"/>
    <mergeCell ref="C25:L25"/>
    <mergeCell ref="M25:R25"/>
    <mergeCell ref="S25:AA25"/>
    <mergeCell ref="M50:R50"/>
    <mergeCell ref="S50:AA50"/>
    <mergeCell ref="A23:B23"/>
    <mergeCell ref="C23:L23"/>
    <mergeCell ref="A26:B26"/>
    <mergeCell ref="C26:L26"/>
    <mergeCell ref="M26:R26"/>
    <mergeCell ref="S26:AA26"/>
    <mergeCell ref="M23:R23"/>
    <mergeCell ref="M28:AA28"/>
    <mergeCell ref="A51:L51"/>
    <mergeCell ref="M51:R51"/>
    <mergeCell ref="S51:AA51"/>
    <mergeCell ref="A37:AF37"/>
    <mergeCell ref="A38:AF38"/>
    <mergeCell ref="A39:AF39"/>
    <mergeCell ref="A49:L49"/>
    <mergeCell ref="M49:R49"/>
    <mergeCell ref="S49:AA49"/>
    <mergeCell ref="A50:L50"/>
    <mergeCell ref="S23:AA23"/>
    <mergeCell ref="K43:AA43"/>
    <mergeCell ref="A22:B22"/>
    <mergeCell ref="C22:L22"/>
    <mergeCell ref="M22:R22"/>
    <mergeCell ref="A32:AF32"/>
    <mergeCell ref="A35:AF35"/>
    <mergeCell ref="A36:AF36"/>
    <mergeCell ref="A33:AF33"/>
    <mergeCell ref="A30:AF30"/>
  </mergeCells>
  <phoneticPr fontId="2"/>
  <printOptions horizontalCentered="1"/>
  <pageMargins left="0.78740157480314965" right="0.78740157480314965" top="0.59055118110236227" bottom="0.39370078740157483" header="0.51181102362204722" footer="0.51181102362204722"/>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ポイント(サンプル)</vt:lpstr>
      <vt:lpstr>算出表</vt:lpstr>
      <vt:lpstr>算出表(外部CRC)</vt:lpstr>
      <vt:lpstr>支払計画書</vt:lpstr>
      <vt:lpstr>症例確認表(縦)</vt:lpstr>
      <vt:lpstr>支払計画書!Print_Area</vt:lpstr>
      <vt:lpstr>'症例確認表(縦)'!Print_Area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治験事務局後藤</cp:lastModifiedBy>
  <cp:lastPrinted>2017-11-01T02:55:03Z</cp:lastPrinted>
  <dcterms:created xsi:type="dcterms:W3CDTF">2008-11-21T05:49:34Z</dcterms:created>
  <dcterms:modified xsi:type="dcterms:W3CDTF">2020-12-21T04:07:19Z</dcterms:modified>
</cp:coreProperties>
</file>